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firstSheet="6" activeTab="6"/>
  </bookViews>
  <sheets>
    <sheet name="TM22b(5T)" sheetId="1" r:id="rId1"/>
    <sheet name="TMVCSH - 22a(1)" sheetId="2" r:id="rId2"/>
    <sheet name="TMTừ 11 - 21(4)" sheetId="3" r:id="rId3"/>
    <sheet name="TM10- TSCDVH(1)" sheetId="4" r:id="rId4"/>
    <sheet name="TM08- TSCDHH (1)" sheetId="5" r:id="rId5"/>
    <sheet name="TMTừ 1 - 07 (2T)" sheetId="6" r:id="rId6"/>
    <sheet name="Thuyet minh Q3-2014(3)" sheetId="7" r:id="rId7"/>
    <sheet name="Bang can doi ke toan" sheetId="8" r:id="rId8"/>
    <sheet name="KQKD quy III" sheetId="9" r:id="rId9"/>
    <sheet name="LCTT" sheetId="10" r:id="rId10"/>
    <sheet name="Sheet3" sheetId="11" r:id="rId11"/>
  </sheets>
  <definedNames>
    <definedName name="_xlnm.Print_Titles" localSheetId="7">'Bang can doi ke toan'!$11:$11</definedName>
  </definedNames>
  <calcPr fullCalcOnLoad="1"/>
</workbook>
</file>

<file path=xl/sharedStrings.xml><?xml version="1.0" encoding="utf-8"?>
<sst xmlns="http://schemas.openxmlformats.org/spreadsheetml/2006/main" count="1176" uniqueCount="954">
  <si>
    <t xml:space="preserve">        Tập Đoàn CN Than - KS Việt Nam</t>
  </si>
  <si>
    <t>Báo cáo tài chính</t>
  </si>
  <si>
    <t>Công  Ty CP Than Vàng Danh - Vinacomin</t>
  </si>
  <si>
    <t>9 tháng đầu năm 2014</t>
  </si>
  <si>
    <t>Mẫu số: B 02-DN</t>
  </si>
  <si>
    <t>Địa chỉ: 185, Đường Nguyễn Văn Cừ- Vàng Danh - TP Uông Bí - Quảng Ninh</t>
  </si>
  <si>
    <t>Tel: 0333 853 108      Fax:  0333 853 120</t>
  </si>
  <si>
    <t>DN - BÁO CÁO KẾT QUẢ KINH DOANH</t>
  </si>
  <si>
    <t>Quý III - 9 tháng đầu năm 2014</t>
  </si>
  <si>
    <t>Chỉ tiêu</t>
  </si>
  <si>
    <t>Mã chỉ tiêu</t>
  </si>
  <si>
    <t>Thuyết minh</t>
  </si>
  <si>
    <t>Quý này năm nay ( 2014 )</t>
  </si>
  <si>
    <t>Quý này năm trước ( 2013 )</t>
  </si>
  <si>
    <t>Luỹ kế từ đầu năm đến cuối quý này năm nay ( 2014 )</t>
  </si>
  <si>
    <t>Luỹ kế từ đầu năm đến cuối quý này năm trước ( 2013 )</t>
  </si>
  <si>
    <t>1. Doanh thu bán hàng và cung cấp dịch vụ</t>
  </si>
  <si>
    <t>01</t>
  </si>
  <si>
    <t>VI.25</t>
  </si>
  <si>
    <t>2. Các khoản giảm trừ doanh thu</t>
  </si>
  <si>
    <t>02</t>
  </si>
  <si>
    <t>3. Doanh thu thuần về bán hàng và cung cấp dịch vụ (10 = 01 - 02)</t>
  </si>
  <si>
    <t>10</t>
  </si>
  <si>
    <t>4. Giá vốn hàng bán</t>
  </si>
  <si>
    <t>11</t>
  </si>
  <si>
    <t>VI.28</t>
  </si>
  <si>
    <t>5. Lợi nhuận gộp về bán hàng và cung cấp dịch vụ (20=10-11)</t>
  </si>
  <si>
    <t>20</t>
  </si>
  <si>
    <t>6. Doanh thu hoạt động tài chính</t>
  </si>
  <si>
    <t>21</t>
  </si>
  <si>
    <t>VI.29</t>
  </si>
  <si>
    <t>7. Chi phí tài chính</t>
  </si>
  <si>
    <t>22</t>
  </si>
  <si>
    <t>VI.30</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</si>
  <si>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</si>
  <si>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</si>
  <si>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</si>
  <si>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</si>
  <si>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</si>
  <si>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</si>
  <si>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</si>
  <si>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</si>
  <si>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</si>
  <si>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</si>
  <si>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</si>
  <si>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</si>
  <si>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</si>
  <si>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</si>
  <si>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</si>
  <si>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</si>
  <si>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</si>
  <si>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</si>
  <si>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</si>
  <si>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</si>
  <si>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VI.31</t>
  </si>
  <si>
    <t>17. Chi phí thuế TNDN hoãn lại</t>
  </si>
  <si>
    <t>52</t>
  </si>
  <si>
    <t>VI.32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</si>
  <si>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</si>
  <si>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</si>
  <si>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</si>
  <si>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</si>
  <si>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</si>
  <si>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</si>
  <si>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</si>
  <si>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</si>
  <si>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Vàng Danh, ngày 18 tháng 10 năm 2014</t>
  </si>
  <si>
    <t xml:space="preserve">     Người lập biểu                                        Kế toán trưởng                                   Giám đốc</t>
  </si>
  <si>
    <t xml:space="preserve">  Trần Thị Thu Thảo                                   Nguyễn Quý Dũng                            Phan Xuân Thuỷ</t>
  </si>
  <si>
    <t xml:space="preserve">        TẬP ĐOÀN CN THAN-KS VIỆT NAM</t>
  </si>
  <si>
    <t>CÔNG TY CP THAN VÀNG DANH-VINACOMIN</t>
  </si>
  <si>
    <t>Năm tài chính : 9 tháng đầu năm 2014</t>
  </si>
  <si>
    <t>Mẫu số: B 03-DN</t>
  </si>
  <si>
    <t>DN - BÁO CÁO LƯU CHUYỂN TIỀN TỆ - PPGT</t>
  </si>
  <si>
    <t>Lũy kế từ đầu năm đến cuối quý này (Năm nay)</t>
  </si>
  <si>
    <t>Lũy kế từ đầu năm trước  đến cuối quý này ( năm trước )</t>
  </si>
  <si>
    <t>VND</t>
  </si>
  <si>
    <t>I. Lưu chuyển tiền từ hoạt động kinh doanh</t>
  </si>
  <si>
    <t>1. Lợi nhuận trước thuế</t>
  </si>
  <si>
    <t>2. Điều chỉnh cho các khoản</t>
  </si>
  <si>
    <t>- Khấu hao TSCĐ</t>
  </si>
  <si>
    <t>- Các khoản dự phòng</t>
  </si>
  <si>
    <t>03</t>
  </si>
  <si>
    <t>- Lãi, lỗ chênh lệch tỷ giá hối đoái chưa thực hiện</t>
  </si>
  <si>
    <t>04</t>
  </si>
  <si>
    <t>- Lãi, lỗ từ hoạt động đầu tư</t>
  </si>
  <si>
    <t>05</t>
  </si>
  <si>
    <t xml:space="preserve">- Chi phí lãi vay </t>
  </si>
  <si>
    <t>06</t>
  </si>
  <si>
    <t>3. Lợi nhuận từ hoạt động kinh doanh trước thay đổi vốn  lưu động</t>
  </si>
  <si>
    <t>08</t>
  </si>
  <si>
    <t>- Tăng, giảm các khoản phải thu</t>
  </si>
  <si>
    <t>09</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</si>
  <si>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</si>
  <si>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</si>
  <si>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</si>
  <si>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</si>
  <si>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</si>
  <si>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</si>
  <si>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</si>
  <si>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</si>
  <si>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</si>
  <si>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</si>
  <si>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</si>
  <si>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</si>
  <si>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</si>
  <si>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</si>
  <si>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</si>
  <si>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</si>
  <si>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</si>
  <si>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</si>
  <si>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</si>
  <si>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</si>
  <si>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</si>
  <si>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</si>
  <si>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</si>
  <si>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</si>
  <si>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</si>
  <si>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</si>
  <si>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</si>
  <si>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</si>
  <si>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</si>
  <si>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</si>
  <si>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</si>
  <si>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</si>
  <si>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</si>
  <si>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</si>
  <si>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</si>
  <si>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</si>
  <si>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</si>
  <si>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</si>
  <si>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</si>
  <si>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</si>
  <si>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                                                                                                                 Ngày  18 Tháng 10 Năm 2014</t>
  </si>
  <si>
    <t xml:space="preserve">     Người lập biểu                                    Kế toán trưởng</t>
  </si>
  <si>
    <t>Giám đốc</t>
  </si>
  <si>
    <t xml:space="preserve">   Nguyễn Thị Bích Nhiên                              Nguyễn Quý Dũng</t>
  </si>
  <si>
    <t>Phan Xuân Thuỷ</t>
  </si>
  <si>
    <t xml:space="preserve">      Tập Đoàn CN Than - KS Việt Nam</t>
  </si>
  <si>
    <t xml:space="preserve">B01-DN: BẢNG CÂN ĐỐI KẾ TOÁN </t>
  </si>
  <si>
    <t>Tháng 9 Năm 2014</t>
  </si>
  <si>
    <t>CHỈ TIÊU</t>
  </si>
  <si>
    <t>MÃ SỐ</t>
  </si>
  <si>
    <t>SỐ CUỐI KỲ</t>
  </si>
  <si>
    <t>SỐ ĐẦU NĂM</t>
  </si>
  <si>
    <t>A. TÀI SẢN NGẮN HẠN (100)=110+120+130+140+150</t>
  </si>
  <si>
    <t>100</t>
  </si>
  <si>
    <t>I. Tiền và các khoản tương đương tiền</t>
  </si>
  <si>
    <t>110</t>
  </si>
  <si>
    <t>1. Tiền</t>
  </si>
  <si>
    <t>111</t>
  </si>
  <si>
    <t>V.01</t>
  </si>
  <si>
    <t>2. Các khoản tương đương tiền</t>
  </si>
  <si>
    <t>112</t>
  </si>
  <si>
    <t>II. Các khoản đầu tư tài chính ngắn hạn</t>
  </si>
  <si>
    <t>120</t>
  </si>
  <si>
    <t>V.02</t>
  </si>
  <si>
    <t>1. Đầu tư  ngắn hạn</t>
  </si>
  <si>
    <t>121</t>
  </si>
  <si>
    <t>2. Dự phòng giảm giá chứng khoán đầu tư ngắn hạn (*) (2)</t>
  </si>
  <si>
    <t>129</t>
  </si>
  <si>
    <t>III. Các khoản phải thu ngắn hạn</t>
  </si>
  <si>
    <t>130</t>
  </si>
  <si>
    <t>1. Phải thu của khách hàng</t>
  </si>
  <si>
    <t>131</t>
  </si>
  <si>
    <t>2.Trả trước cho người bán</t>
  </si>
  <si>
    <t>132</t>
  </si>
  <si>
    <t>3. Phải thu nội bộ ngắn hạn</t>
  </si>
  <si>
    <t>133</t>
  </si>
  <si>
    <t>4. Phải thu theo tiến độ kế hoạch hợp đồng xây dựng</t>
  </si>
  <si>
    <t>134</t>
  </si>
  <si>
    <t>5. Các khoản phải thu khác</t>
  </si>
  <si>
    <t>135</t>
  </si>
  <si>
    <t>V.03</t>
  </si>
  <si>
    <t>6. Dự phòng các khoản phải thu khó đòi (*)</t>
  </si>
  <si>
    <t>139</t>
  </si>
  <si>
    <t>IV. Hàng tồn kho</t>
  </si>
  <si>
    <t>140</t>
  </si>
  <si>
    <t>1. Hàng tồn kho</t>
  </si>
  <si>
    <t>141</t>
  </si>
  <si>
    <t>V.04</t>
  </si>
  <si>
    <t>2. Dự phòng giảm giá tồn kho (*)</t>
  </si>
  <si>
    <t>149</t>
  </si>
  <si>
    <t>V.Tài sản ngắn hạn khác</t>
  </si>
  <si>
    <t>150</t>
  </si>
  <si>
    <t>1. Chi phí trả trước ngắn hạn</t>
  </si>
  <si>
    <t>151</t>
  </si>
  <si>
    <t>2. Thuế GTGT được khấu trừ</t>
  </si>
  <si>
    <t>152</t>
  </si>
  <si>
    <t>3. Thuế và các khoản khác phải thu Nhà Nước</t>
  </si>
  <si>
    <t>154</t>
  </si>
  <si>
    <t>V.05</t>
  </si>
  <si>
    <t>4. Tài sản ngắn hạn khác</t>
  </si>
  <si>
    <t>158</t>
  </si>
  <si>
    <t>B. TÀI SẢN DÀI HẠN (200=210+220+240+250+260)</t>
  </si>
  <si>
    <t>200</t>
  </si>
  <si>
    <t>I. Các khoản phải thu dài hạn</t>
  </si>
  <si>
    <t>210</t>
  </si>
  <si>
    <t>1. Phải thu dài hạn của khách hàng</t>
  </si>
  <si>
    <t>211</t>
  </si>
  <si>
    <t>2. Vốn kinh doanh ở đơn vị trực thuộc</t>
  </si>
  <si>
    <t>212</t>
  </si>
  <si>
    <t>3. Phải thu dài hạn nội bộ</t>
  </si>
  <si>
    <t>213</t>
  </si>
  <si>
    <t>V.06</t>
  </si>
  <si>
    <t>4. Phải thu dài hạn khác</t>
  </si>
  <si>
    <t>218</t>
  </si>
  <si>
    <t>V.07</t>
  </si>
  <si>
    <t>5. Dự phòng phải thu dài hạn khó đòi (*)</t>
  </si>
  <si>
    <t>219</t>
  </si>
  <si>
    <t>II. Tài sản cố định</t>
  </si>
  <si>
    <t>220</t>
  </si>
  <si>
    <t>1. Tài sản cố định hữu hình</t>
  </si>
  <si>
    <t>221</t>
  </si>
  <si>
    <t>V.08</t>
  </si>
  <si>
    <t>- Nguyên giá</t>
  </si>
  <si>
    <t>222</t>
  </si>
  <si>
    <t>- Giá trị hao mòn luỹ kế (*)</t>
  </si>
  <si>
    <t>223</t>
  </si>
  <si>
    <t>2. Tài sản cố định thuê tài chính</t>
  </si>
  <si>
    <t>224</t>
  </si>
  <si>
    <t>V.09</t>
  </si>
  <si>
    <t>225</t>
  </si>
  <si>
    <t>- Giá trị hao mòn luỹ kế(*)</t>
  </si>
  <si>
    <t>226</t>
  </si>
  <si>
    <t>3. Tài sản cố định vô hình</t>
  </si>
  <si>
    <t>227</t>
  </si>
  <si>
    <t>V.10</t>
  </si>
  <si>
    <t>228</t>
  </si>
  <si>
    <t>229</t>
  </si>
  <si>
    <t>4. Chi phí xây dựng cơ bản dở dang</t>
  </si>
  <si>
    <t>230</t>
  </si>
  <si>
    <t>V.11</t>
  </si>
  <si>
    <t>III. Bất động sản đầu tư</t>
  </si>
  <si>
    <t>240</t>
  </si>
  <si>
    <t>V.12</t>
  </si>
  <si>
    <t>241</t>
  </si>
  <si>
    <t>242</t>
  </si>
  <si>
    <t>IV. Các khoản đầu tư tài chính dài hạn</t>
  </si>
  <si>
    <t>250</t>
  </si>
  <si>
    <t>1. Đầu tư vào công ty con</t>
  </si>
  <si>
    <t>251</t>
  </si>
  <si>
    <t>2. Đầu tư vào công ty liên kết, liên doanh</t>
  </si>
  <si>
    <t>252</t>
  </si>
  <si>
    <t>3. Đầu tư dài hạn khác</t>
  </si>
  <si>
    <t>258</t>
  </si>
  <si>
    <t>V.13</t>
  </si>
  <si>
    <t>4. Dự phòng giảm giá đầu tư chứng khoán dài hạn (*)</t>
  </si>
  <si>
    <t>259</t>
  </si>
  <si>
    <t>V. Tài sản dài hạn khác</t>
  </si>
  <si>
    <t>260</t>
  </si>
  <si>
    <t>1. Chi phí trả trước dài hạn</t>
  </si>
  <si>
    <t>261</t>
  </si>
  <si>
    <t>V.14</t>
  </si>
  <si>
    <t>2. Tài sản thuế thu nhập hoãn lại</t>
  </si>
  <si>
    <t>262</t>
  </si>
  <si>
    <t>V.21</t>
  </si>
  <si>
    <t>3. Tài sản dài hạn khác</t>
  </si>
  <si>
    <t>268</t>
  </si>
  <si>
    <t>TỔNG CỘNG TÀI SẢN  (270 = 100 + 200)</t>
  </si>
  <si>
    <t>270</t>
  </si>
  <si>
    <t>NGUỒN VỐN</t>
  </si>
  <si>
    <t>290</t>
  </si>
  <si>
    <t>A. NỢ PHẢI TRẢ (300 = 310 + 330)</t>
  </si>
  <si>
    <t>300</t>
  </si>
  <si>
    <t>I. Nợ ngắn hạn</t>
  </si>
  <si>
    <t>310</t>
  </si>
  <si>
    <t>1. Vay và nợ ngắn hạn</t>
  </si>
  <si>
    <t>311</t>
  </si>
  <si>
    <t>V.15</t>
  </si>
  <si>
    <t>2. Phải trả người bán</t>
  </si>
  <si>
    <t>312</t>
  </si>
  <si>
    <t>3. Người mua trả tiền trước</t>
  </si>
  <si>
    <t>313</t>
  </si>
  <si>
    <t>4. Thuế và các khoản phải nộp NN</t>
  </si>
  <si>
    <t>314</t>
  </si>
  <si>
    <t>V.16</t>
  </si>
  <si>
    <t>5. Phải trả người lao động</t>
  </si>
  <si>
    <t>315</t>
  </si>
  <si>
    <t>6. Chi phí phải trả</t>
  </si>
  <si>
    <t>316</t>
  </si>
  <si>
    <t>V.17</t>
  </si>
  <si>
    <t>7. Phải trả nội bộ</t>
  </si>
  <si>
    <t>317</t>
  </si>
  <si>
    <t>8. Phải trả theo tiến độ kế hoạch hợp đồng xây dựng</t>
  </si>
  <si>
    <t>318</t>
  </si>
  <si>
    <t>9. Các khoản phải trả, phải nộp khác</t>
  </si>
  <si>
    <t>319</t>
  </si>
  <si>
    <t>V.18</t>
  </si>
  <si>
    <t>10.Dự phòng phải trả ngắn hạn</t>
  </si>
  <si>
    <t>320</t>
  </si>
  <si>
    <t>11. Quỹ khen thưởng, phúc lợi</t>
  </si>
  <si>
    <t>323</t>
  </si>
  <si>
    <t>II. Nợ dài hạn</t>
  </si>
  <si>
    <t>330</t>
  </si>
  <si>
    <t>1. Phải trả dài hạn người bán</t>
  </si>
  <si>
    <t>331</t>
  </si>
  <si>
    <t>2. Phải trả dài hạn nội bộ</t>
  </si>
  <si>
    <t>332</t>
  </si>
  <si>
    <t>V.19</t>
  </si>
  <si>
    <t>3. Phải trả dài hạn khác</t>
  </si>
  <si>
    <t>333</t>
  </si>
  <si>
    <t>4. Vay và nợ dài hạn</t>
  </si>
  <si>
    <t>334</t>
  </si>
  <si>
    <t>V.20</t>
  </si>
  <si>
    <t>5. Thuế thu nhập hoãn lại phải trả</t>
  </si>
  <si>
    <t>335</t>
  </si>
  <si>
    <t>6. Dự phòng trợ cấp mất việc làm</t>
  </si>
  <si>
    <t>336</t>
  </si>
  <si>
    <t>7. Dự phòng phải trả dài hạn</t>
  </si>
  <si>
    <t>337</t>
  </si>
  <si>
    <t>8. Doanh thu chưa thực hiện</t>
  </si>
  <si>
    <t>338</t>
  </si>
  <si>
    <t>9.Quỹ phát triển khoa học và công nghệ</t>
  </si>
  <si>
    <t>339</t>
  </si>
  <si>
    <t>B.VỐN CHỦ SỞ HỮU (400 = 410 + 430)</t>
  </si>
  <si>
    <t>400</t>
  </si>
  <si>
    <t>I. Vốn chủ sở hữu</t>
  </si>
  <si>
    <t>410</t>
  </si>
  <si>
    <t>V.22</t>
  </si>
  <si>
    <t>1.Vốn đầu tư của chủ sở hữu</t>
  </si>
  <si>
    <t>411</t>
  </si>
  <si>
    <t>2. Thặng dư vốn cổ phần</t>
  </si>
  <si>
    <t>412</t>
  </si>
  <si>
    <t>3. Vốn khác của chủ sở hữu</t>
  </si>
  <si>
    <t>413</t>
  </si>
  <si>
    <t>4. Cổ phiếu quỹ (*)</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</si>
  <si>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</si>
  <si>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</si>
  <si>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</si>
  <si>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</si>
  <si>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</si>
  <si>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</si>
  <si>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</si>
  <si>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</si>
  <si>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</si>
  <si>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</si>
  <si>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</si>
  <si>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</si>
  <si>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</si>
  <si>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</si>
  <si>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</si>
  <si>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</si>
  <si>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</si>
  <si>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</si>
  <si>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</si>
  <si>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2. Nguồn kinh phí</t>
  </si>
  <si>
    <t>432</t>
  </si>
  <si>
    <t>V.23</t>
  </si>
  <si>
    <t>3. Nguồn KP đã hình thành  TSCĐ</t>
  </si>
  <si>
    <t>433</t>
  </si>
  <si>
    <t>TỔNG CỘNG NGUỒN VỐN  (440 = 300 + 400)</t>
  </si>
  <si>
    <t>434</t>
  </si>
  <si>
    <t>---------------------------------------------------------------------------</t>
  </si>
  <si>
    <t>440</t>
  </si>
  <si>
    <t>CÁC CHỈ TIÊU NGOÀI BẢNG CÂN ĐỐI KẾ TOÁN</t>
  </si>
  <si>
    <t>500</t>
  </si>
  <si>
    <t>1.Tài sản thuê ngoài</t>
  </si>
  <si>
    <t>501</t>
  </si>
  <si>
    <t>V.24</t>
  </si>
  <si>
    <t>2.Vật tư , hàng hoá nhận giữ hộ, nhận gia công, hàng viện trợ</t>
  </si>
  <si>
    <t>502</t>
  </si>
  <si>
    <t>2.1 Vật tư, hàng hoá nhận giữ hộ, nhận gia công</t>
  </si>
  <si>
    <t>502.1</t>
  </si>
  <si>
    <t>2.2 Vật tư hàng hoá , TS nhận giữ hộ khi cổ phần hoá</t>
  </si>
  <si>
    <t>502.2</t>
  </si>
  <si>
    <t>2.3 Vật tư hàng hoá viện trợ</t>
  </si>
  <si>
    <t>502.3</t>
  </si>
  <si>
    <t>3.Hàng hoá nhận bán hộ, nhân ký gửi, ký cược</t>
  </si>
  <si>
    <t>503</t>
  </si>
  <si>
    <t>4. Nợ khó đòi đã xử lý</t>
  </si>
  <si>
    <t>504</t>
  </si>
  <si>
    <t>5. Ngoại tệ các loại</t>
  </si>
  <si>
    <t>505</t>
  </si>
  <si>
    <t>6.Dự toán chi phí sự nghiệp, dự án</t>
  </si>
  <si>
    <t>506</t>
  </si>
  <si>
    <t>Người lập biểu</t>
  </si>
  <si>
    <t>Trần Thị Thu Thảo</t>
  </si>
  <si>
    <t xml:space="preserve">                 TẬP ĐOÀN CÔNG NHIỆP </t>
  </si>
  <si>
    <t>B 04 - DN</t>
  </si>
  <si>
    <t xml:space="preserve">         THAN - KHOÁNG SẢN  VIỆT NAM</t>
  </si>
  <si>
    <t>(QĐ số 15/2006/QĐ-BTC</t>
  </si>
  <si>
    <t xml:space="preserve"> CÔNG TY CP THAN VÀNG DANH - VINACOMIN</t>
  </si>
  <si>
    <t>Ngày 20/3/2006 của Bộ Trưởng BTC</t>
  </si>
  <si>
    <t xml:space="preserve">BẢN THUYẾT MINH BÁO CÁO TÀI CHÍNH </t>
  </si>
  <si>
    <t xml:space="preserve">QÚI III NĂM 2014 </t>
  </si>
  <si>
    <t xml:space="preserve">I. </t>
  </si>
  <si>
    <t>ĐẶC ĐIỂM HOẠT ĐỘNG CỦA DOANH NGHIỆP:</t>
  </si>
  <si>
    <t>1.</t>
  </si>
  <si>
    <t xml:space="preserve"> Hình thức sở hữu vốn: </t>
  </si>
  <si>
    <t>Vốn cổ phần nhà nước ( Do Tập đoàn TKV nắm giữ ): 62,5%</t>
  </si>
  <si>
    <t>Vốn cổ phần  của các Cổ Đông đóng góp: 37,5%</t>
  </si>
  <si>
    <t xml:space="preserve">2. </t>
  </si>
  <si>
    <t>Lĩnh vực kinh doanh : DN hoạt động kinh doanh theo quy định của giấy chứng nhận  đăng ký kinh doanh số 5700101877 do Sở KH &amp; Đầu tư tỉnh Quảng ninh đăng ký thay đổi lần thứ 5 ngày 14/5/2013</t>
  </si>
  <si>
    <t xml:space="preserve">3. </t>
  </si>
  <si>
    <t xml:space="preserve">Ngành nghề kinh doanh: </t>
  </si>
  <si>
    <t xml:space="preserve"> - Khai thác và thu gom than cứng;</t>
  </si>
  <si>
    <t xml:space="preserve"> - Xây dựng công trình đường sắt và đường bộ;</t>
  </si>
  <si>
    <t xml:space="preserve"> - Cho thuê máy móc, thiết bị và đồ dùng hữu hình khác;</t>
  </si>
  <si>
    <t xml:space="preserve"> - Khai thác và thu gom than bùn;...</t>
  </si>
  <si>
    <t xml:space="preserve">4. </t>
  </si>
  <si>
    <t>Đặc điểm hoạt động của DN trong năm tài chính có ảnh hưởng đến báo cáo tài chính:</t>
  </si>
  <si>
    <t xml:space="preserve">II. </t>
  </si>
  <si>
    <t>KỲ KẾ TOÁN , ĐƠN VỊ TIỀN TỆ SỬ DỤNG TRONG KẾ TOÁN:</t>
  </si>
  <si>
    <t xml:space="preserve">1. </t>
  </si>
  <si>
    <t>Kỳ kế toán: Bắt đầu từ 01/01 và kết thúc vào ngày 31/12 hàng năm</t>
  </si>
  <si>
    <t>2.</t>
  </si>
  <si>
    <t xml:space="preserve"> Đơn vị tiền tệ sử dụng trong kế toán : Đồng Việt Nam</t>
  </si>
  <si>
    <t xml:space="preserve">III. </t>
  </si>
  <si>
    <t>CHUẨN MỰC VÀ CHẾ ĐỘ KẾ TOÁN ÁP DỤNG:</t>
  </si>
  <si>
    <t>Chế độ kế toán áp dụng : Theo nguyên tắc giá gốc và  phù hợp với các quy định của chuẩn mực kế toán Việt Nam và các quy định hiện hành áp dụng cho Tập đoàn TVN được ban hành theo QĐ 2917/QĐ - HĐQT ngày 27/12/2006 của Tập đoàn Công nghiệp Than - Khoáng Sản Việt Nam, bổ sung thông tư 244/2009/TT-BTC ngày 31/12/2009 của Bộ trưởng Bộ Tài Chính hướng dẫn sửa đổi bổ sung chế độ kế toán Doanh nghiệp.</t>
  </si>
  <si>
    <t xml:space="preserve"> Tuyên bố về việc tuân thủ chuẩn mực kế toán và chế độ kế toán Việt Nam :</t>
  </si>
  <si>
    <t xml:space="preserve"> - Công ty áp dụng 22 chuẩn mực kế toán Việt Nam được ban hành :</t>
  </si>
  <si>
    <t xml:space="preserve"> + Theo QĐ số 149/2001 - QĐ BTC ngày 31/12/2001</t>
  </si>
  <si>
    <t xml:space="preserve"> + Theo QĐ số 165/2002 - QĐ BTC ngày 31/12/2002</t>
  </si>
  <si>
    <t xml:space="preserve"> + Theo QĐ số 234/2003 - QĐ BTC ngày 31/12/2003</t>
  </si>
  <si>
    <t xml:space="preserve"> + Theo QĐ số 12/2005 - QĐ BTC ngày 15/2/2005</t>
  </si>
  <si>
    <t xml:space="preserve"> -Công ty đã thực hiện các thông tư :</t>
  </si>
  <si>
    <t xml:space="preserve"> +Thông tư số 89 ngày 8/10/2002 - Hướng dẫn QĐ 149</t>
  </si>
  <si>
    <t xml:space="preserve"> +Thông tư số 105 ngày 4/11/2003 - Hướng dẫn QĐ 165</t>
  </si>
  <si>
    <t xml:space="preserve"> +Thông tư số 23 ngày 30/3/2005 - Hướng dẫn QĐ 234</t>
  </si>
  <si>
    <t xml:space="preserve"> +Thông tư số 242 ngày 30/12/2009 - Hướng dẫn quy chế tài chính kèm theo NĐ số 09</t>
  </si>
  <si>
    <t xml:space="preserve"> +Thông tư số 146 ngày 06/12/2007 - Hướng dẫn thực hiện một số vấn đề về TC khi chuyển đổi DN</t>
  </si>
  <si>
    <t xml:space="preserve"> +Thông tư 220/2013/TT-BTC: hướng dẫn thực hiện nghị định 71/2013/NĐ-CP</t>
  </si>
  <si>
    <t xml:space="preserve"> +Thông tư 158/2013/TT-BTC, ngày 13/11/2013 </t>
  </si>
  <si>
    <t xml:space="preserve"> -Công ty đã thực hiện Nghị định 71/2013/NĐ-CP: Quản lý tài chính đối với Doanh nghiệp </t>
  </si>
  <si>
    <t xml:space="preserve"> -Công ty thực hiện QĐ số 2917/QĐ - HĐQT ngày 27/12/2006 của Hội đồng quản trị Tập đoàn Công nghiệp Than Khoáng Sản Việt Nam được Bộ Tài chính chập thuận tại công văn số 16148/BTC-CĐKT, ngày 20/12/2006</t>
  </si>
  <si>
    <t xml:space="preserve"> -Công ty thực hiện QĐ số 15/2006/QĐ - BTC ngày 20/3/2006 của Bộ Tài Chính</t>
  </si>
  <si>
    <t xml:space="preserve"> -Công ty thực hiện thông tư số 244/2009/TT - BTC ngày 31/12/2009 của Bộ Tài Chính</t>
  </si>
  <si>
    <t xml:space="preserve">IV. </t>
  </si>
  <si>
    <t>CÁC CHÍNH SÁCH KẾ TOÁN ÁP DỤNG:</t>
  </si>
  <si>
    <t xml:space="preserve"> Nguyên tắc ghi nhận các khoản tiền và các khoản tương đương tiền:</t>
  </si>
  <si>
    <t xml:space="preserve"> -Nguyên tắc ghi nhận các khoản tiền: Tiền mặt , tiền gửi NH , tiền đang chuyển</t>
  </si>
  <si>
    <t xml:space="preserve"> -Nguyên tắc xác định các khoản tương đương tiền: Gồm có tiền gửi ngân hàng có kỳ hạn</t>
  </si>
  <si>
    <t xml:space="preserve"> -Nguyên tắc và phương pháp chuyển đổi các đồng tiền khác ra đồng tiền sử dụng trong Kế Toán:</t>
  </si>
  <si>
    <t xml:space="preserve"> +Hạch toán theo tỷ giá giao dịch thực hiện</t>
  </si>
  <si>
    <t xml:space="preserve"> +Số dư cuối kỳ được đánh giá theo tỷ giá ngoại tệ giao dịch liên ngân hàng được công bố tại thời điểm 31/12/Năm</t>
  </si>
  <si>
    <t>Nguyên tắc ghi nhận  hàng tồn kho:</t>
  </si>
  <si>
    <t xml:space="preserve"> -Nguyên tắc ghi nhận  hàng tồn kho: Xác định theo giá gốc </t>
  </si>
  <si>
    <t xml:space="preserve"> -Phương pháp tính  giá trị hàng tồn kho: Giá trị thuần có thể thực hiện được</t>
  </si>
  <si>
    <t xml:space="preserve"> -Phương pháp hạch toán hàng tồn kho: Kê khai thường xuyên</t>
  </si>
  <si>
    <t xml:space="preserve"> -Riêng đối với thành phẩm than và bán thành phẩm là than được xác định và thực hiện theo QĐ 2917 ngày 27/12/2006 của HĐQT Than Việt Nam.</t>
  </si>
  <si>
    <t xml:space="preserve"> -Phương pháp lập dự phòng giảm giá hàng tồn kho: </t>
  </si>
  <si>
    <t xml:space="preserve"> -Được lập cho các vật tư hàng hoá tồn kho mà có giá gốc lớn hơn giá trị thuần có thể thực hiện được theo quy định tại chuẩn mực số 02 - Hàng Tồn Kho</t>
  </si>
  <si>
    <t xml:space="preserve"> +Lập dự phòng giảm giá hàng tồn kho theo thông tư số 288/2009 - Thông tư của Bộ Tài Chính</t>
  </si>
  <si>
    <t>3.</t>
  </si>
  <si>
    <t xml:space="preserve"> Nguyên tắc ghi nhận và khấu hao TSCĐ và bất động sản đầu tư:</t>
  </si>
  <si>
    <t xml:space="preserve"> -Nguyên tắc ghi nhận TSCĐ hữu hình , TSCĐ vô hình : TSCĐ hữu hình , vô hình được trình bày theo nguyên giá hoặc được đánh giá lại theo QĐ của Chính Phủ và khấu hao luỹ kế.</t>
  </si>
  <si>
    <t>Nguyên giá TSCĐ</t>
  </si>
  <si>
    <t xml:space="preserve"> Giá mua hoặc giá trị</t>
  </si>
  <si>
    <t>Các loại thuế</t>
  </si>
  <si>
    <t xml:space="preserve">           Các chi phí khác liên quan</t>
  </si>
  <si>
    <t>=</t>
  </si>
  <si>
    <t xml:space="preserve">     </t>
  </si>
  <si>
    <t xml:space="preserve"> + (không bao gồm </t>
  </si>
  <si>
    <t xml:space="preserve">    +    đến việc đưa TS vào trạng</t>
  </si>
  <si>
    <t>Hữu hình , vô hình</t>
  </si>
  <si>
    <t>quyết toán công trình</t>
  </si>
  <si>
    <t xml:space="preserve">   thuế được hoàn)</t>
  </si>
  <si>
    <t xml:space="preserve">               thái sẵn sàng sử dụng</t>
  </si>
  <si>
    <t xml:space="preserve"> -Phương pháp khấu hao TSCĐ hữu hình , TSCĐ vô hình:</t>
  </si>
  <si>
    <t xml:space="preserve"> -Theo phương pháp khấu hao  đường thẳng</t>
  </si>
  <si>
    <t xml:space="preserve"> +Mức trích  khấu hao hàng năm được thực hiện phù hợp với TT 45/2013 ngày 25/4/2013/TT-BTC</t>
  </si>
  <si>
    <t xml:space="preserve"> +Thời gian khấu hao của 1 TS  được tính phù hợp với TT 45/2013 ngày 25/4/2013/TT-BTC</t>
  </si>
  <si>
    <t>Nguyên tắc ghi nhận và khấu hao bất động sản đầu tư :</t>
  </si>
  <si>
    <t xml:space="preserve"> -Nguyên tắc ghi nhận bất động sản đầu tư:</t>
  </si>
  <si>
    <t xml:space="preserve"> -Phương pháp khấu hao bất động sản đầu tư:</t>
  </si>
  <si>
    <t xml:space="preserve">5. </t>
  </si>
  <si>
    <t>Nguyên tắc ghi nhận  các khoản đầu tư tài chính:</t>
  </si>
  <si>
    <t xml:space="preserve"> -Nguyên tắc ghi nhận các khoản đầu tư vào công ty con, công ty liên kết: Là số vốn đầu tư vào Công  ty con, Công ty liên kết dưới dạng cổ phiếu được ghi nhận ban đầu theo giá gốc. Thu nhập của Công ty được phân chia từ lợi nhuận luỹ kế của bên nhận đầu tư phát sinh sau ngày đầu tư</t>
  </si>
  <si>
    <t xml:space="preserve"> -Nguyên tắc ghi nhận các khoản đầu tư chứng khoán ngắn hạn , dài hạn: </t>
  </si>
  <si>
    <t xml:space="preserve"> -Nguyên tắc ghi nhận các khoản đầu tư ngắn hạn , dài hạn khác:</t>
  </si>
  <si>
    <t xml:space="preserve"> -Phương pháp lập dự phòng giảm giá đầu tư chứng khoán ngắn hạn , dài hạn khác:</t>
  </si>
  <si>
    <t xml:space="preserve">6. </t>
  </si>
  <si>
    <t>Nguyên tắc ghi nhận và vốn hoá các khoản chi phí đi vay:</t>
  </si>
  <si>
    <t xml:space="preserve"> -Chi phí đi vay phải ghi nhận vào CPSXKD trong kỳ khi phát sinh , trừ khi được vốn hoá theo QĐ</t>
  </si>
  <si>
    <t xml:space="preserve"> -Nguyên tắc vốn hoá các khoản chi phí đi vay: Các chi phí đi vay liên quan trực tiếp đến việc ĐTXD hoặc sản xuất, TS dở dang được tính vào giá trị của TS đó ( được vốn hoá ), các chi phí đi vay được vốn hoá khi đầu tư xây dựng hoặc sản xuất TS dở dang bắt đầu phát sinh. Tạm ngừng vốn hoá khi TS dở dang đưa vào sản xuất hoặc bán hoặc đã hoàn thành</t>
  </si>
  <si>
    <t xml:space="preserve"> -Tỷ lệ vốn hoá chi phí đi vay được sử dụng để xác định chi phí đi vay được vốn hoá trong kỳ:   Được xác định theo tỷ lệ lãi suất bình quân gia quyền của các khoản vay chưa trả trong kỳ</t>
  </si>
  <si>
    <t xml:space="preserve">7. </t>
  </si>
  <si>
    <t>Nguyên tắc ghi nhận và  vốn hoá các khoản chi phí khác:</t>
  </si>
  <si>
    <t xml:space="preserve"> + Chi phí trả trước: Những khoản CP thực tế phát sinh có liên quan tới HĐSXKD của nhiều kỳ hạch toán trong một năm tài chính</t>
  </si>
  <si>
    <t xml:space="preserve"> +Chi phí khác: Những khoản CP thực tế phát sinh trong kỳ kế toán</t>
  </si>
  <si>
    <t xml:space="preserve"> -Phương pháp phân bổ chi phí trả trước:</t>
  </si>
  <si>
    <t xml:space="preserve">8. </t>
  </si>
  <si>
    <t>Nguyên tắc ghi nhận chi phí phải trả: Những khoản CP thực tế chưa phát sinh nhưng được tính trước vào CPSX để phù hợp giữa doanh thu và chi phí phát sinh trong kỳ</t>
  </si>
  <si>
    <t xml:space="preserve">9. </t>
  </si>
  <si>
    <t>Nguyên tắc và phương pháp ghi nhận các khoản dự phòng phải trả:</t>
  </si>
  <si>
    <t xml:space="preserve">10. </t>
  </si>
  <si>
    <t>Nguyên tắc ghi nhận vốn chủ sở hữu :</t>
  </si>
  <si>
    <t xml:space="preserve"> -Nguyên tắc ghi nhận vốn đầu tư của chủ sở hữu, thặng dư vốn cổ phần, vốn khác của chủ sở hữu:</t>
  </si>
  <si>
    <t xml:space="preserve"> +Bổ xung vốn từ lợi nhuận KD, phát hành CP</t>
  </si>
  <si>
    <t xml:space="preserve"> -Nguyên tắc ghi nhận chênh lệch đánh giá lại tài sản: </t>
  </si>
  <si>
    <t xml:space="preserve"> +Khi có QĐ của nhà nước về đánh giá lại tài sản</t>
  </si>
  <si>
    <t xml:space="preserve"> +Khi thực hiện cổ phần hoá doanh nghiệp nhà nước</t>
  </si>
  <si>
    <t xml:space="preserve"> +Khi chuyển đổi hình thức sở hữu doanh nghiệp</t>
  </si>
  <si>
    <t xml:space="preserve"> -Nguyên tắc ghi nhận chênh lệch tỷ giá : Căn cứ vào tỷ giá hối đoái tại ngày giao dịch là tỷ giá giao dịch thực tế của nghiệp vụ kinh tế phát sinh hoặc tỷ giá giao dịch bình quân trên thị trường ngoại tệ liên ngân hàng do Ngân hàng Nhà nước Việt nam công bố để ghi sổ kế toán .</t>
  </si>
  <si>
    <t xml:space="preserve"> -Nguyên tắc ghi nhận lợi nhuận chưa phân phối: Là số lợi nhuận thực tế của hoạt động kinh doanh của Doanh nghiệp trong kỳ </t>
  </si>
  <si>
    <t>11.</t>
  </si>
  <si>
    <t xml:space="preserve"> Nguyên tắc và phương pháp ghi nhận doanh thu:</t>
  </si>
  <si>
    <t xml:space="preserve"> -Nguyên tắc ghi nhận doanh thu bán hàng: Đã giao  SP cho  khách hàng, đã phát hành hoá đơn được khách hàng chấp nhận thanh toán.</t>
  </si>
  <si>
    <t xml:space="preserve"> -Nguyên tắc ghi nhận doanh thu cung cấp dịch vụ: Đã cung cấp dịch vụ cho khách hàng, đã phát hành hóa đơn được khách hàng chấp nhận thanh toán</t>
  </si>
  <si>
    <t xml:space="preserve"> -Nguyên tắc ghi nhận doanh thu hoạt động tài chính:Lãi tiền gửi ngân hàng được thông báo về lãi tiền gửi hàng tháng của ngân hàng</t>
  </si>
  <si>
    <t xml:space="preserve"> -Doanh thu hợp đồng xây dựng :</t>
  </si>
  <si>
    <t xml:space="preserve">12. </t>
  </si>
  <si>
    <t xml:space="preserve">Nguyên tắc và phương pháp ghi nhận chi phí tài chính: </t>
  </si>
  <si>
    <t xml:space="preserve"> -Những khoản chi phí hoạt động tài chính bao gồm các khoản chi phí hoặc các khoản lỗ liên quan đến các hoạt động đầu tư tài chính , chi phí đi vay , các khoản lỗ tỷ giá hối đoái …</t>
  </si>
  <si>
    <t xml:space="preserve"> -Được ghi nhận khi các chi phí này thực tế phát sinh</t>
  </si>
  <si>
    <t xml:space="preserve">13. </t>
  </si>
  <si>
    <t>Nguyên tắc và phương pháp ghi nhận chi phí thuế TNDN hiện hành, chi phí thuế TNDN hoãn lại:</t>
  </si>
  <si>
    <t xml:space="preserve"> -Chi phí thuế TNDN hiện hành: Là số thuế TNDN phải nộp tính trên thu nhập chịu thuế trong năm và thuế suất thuế TNDN hiện hành</t>
  </si>
  <si>
    <t xml:space="preserve"> -Chi phí thuế TNDN hoãn lại : Là số thuế TNDN sẽ phải nộp trong tương lai phát sinh từ : </t>
  </si>
  <si>
    <t xml:space="preserve"> +Ghi nhận thuế thu nhập hoãn lại phải trả trong năm</t>
  </si>
  <si>
    <t xml:space="preserve"> +Hoàn nhập TS thuế thu nhập hoãn lại đã được ghi nhận từ các năm trước</t>
  </si>
  <si>
    <t xml:space="preserve">14. </t>
  </si>
  <si>
    <t>Các nghiệp vụ dự phòng rủi ro hối đoái:</t>
  </si>
  <si>
    <t xml:space="preserve">15. </t>
  </si>
  <si>
    <t>Các nguyên tắc và phương pháp kế toán khác:</t>
  </si>
  <si>
    <t xml:space="preserve"> </t>
  </si>
  <si>
    <t>V</t>
  </si>
  <si>
    <t xml:space="preserve"> THÔNG TIN BỔ SUNG CHO CÁC KHOẢN MỤC TRÌNH BÀY TRONG BẢNG CÂN ĐỐI KẾ TOÁN</t>
  </si>
  <si>
    <t>Tiền và các khoản tương đương tiền :</t>
  </si>
  <si>
    <t>30/9/2014</t>
  </si>
  <si>
    <t xml:space="preserve">   - Tiền mặt :</t>
  </si>
  <si>
    <t xml:space="preserve">   - Tiền gửi ngân hàng :</t>
  </si>
  <si>
    <t xml:space="preserve">   - Tiền đang chuyển :</t>
  </si>
  <si>
    <t>Cộng :</t>
  </si>
  <si>
    <t>Các khoản đầu tư tài chính ngắn hạn :</t>
  </si>
  <si>
    <t>30/6/2014</t>
  </si>
  <si>
    <t xml:space="preserve">   - Chứng khoán đầu tư ngắn hạn :</t>
  </si>
  <si>
    <t xml:space="preserve">   -  Đầu tư ngắn hạn khác :</t>
  </si>
  <si>
    <t xml:space="preserve">   - Dự phòng giảm giá đầu tư ngắn hạn :</t>
  </si>
  <si>
    <t xml:space="preserve"> Các khoản phải thu ngắn hạn khác :</t>
  </si>
  <si>
    <t xml:space="preserve">   - Phải thu về cổ phần hoá :</t>
  </si>
  <si>
    <t xml:space="preserve">   - Phải thu về cổ tức và lợi nhuận được chia :</t>
  </si>
  <si>
    <t xml:space="preserve">   - Phải thu người lao động :</t>
  </si>
  <si>
    <t xml:space="preserve">   - Phải thu khác :</t>
  </si>
  <si>
    <t>Hàng tồn kho :</t>
  </si>
  <si>
    <t xml:space="preserve">   - Hàng mua đang đi trên đường :</t>
  </si>
  <si>
    <t xml:space="preserve">   - Nguyên liệu , vật liệu :</t>
  </si>
  <si>
    <t xml:space="preserve">   - Công cụ , dụng cụ :</t>
  </si>
  <si>
    <t xml:space="preserve">   - Chi phí SXKD dở dang :</t>
  </si>
  <si>
    <t xml:space="preserve">   - Thành phẩm :</t>
  </si>
  <si>
    <t xml:space="preserve">   - Hàng hoá :</t>
  </si>
  <si>
    <t xml:space="preserve">   - Hàng gửi đi bán :</t>
  </si>
  <si>
    <t xml:space="preserve">   - Hàng hoá kho bảo thuế :</t>
  </si>
  <si>
    <t xml:space="preserve">   - Hàng hoá bất động sản :</t>
  </si>
  <si>
    <t>Cộng giá gốc hàng tồn kho :</t>
  </si>
  <si>
    <t>* Giá trị  ghi sổ của hàng  tồn kho dùng để thế chấp, cầm cố đảm bảo các khoản nợ phải trả</t>
  </si>
  <si>
    <t>*Giá trị hoàn nhập dự phòng giảm giá hàng tồn kho trong năm :</t>
  </si>
  <si>
    <t>*Các trường hợp hoặc sự kiện dẫn đến phải trích thêm hoặc hoàn nhập dự phòng giảm giá hàng tồn kho :</t>
  </si>
  <si>
    <t>Thuế và các khoản phải thu nhà nước :</t>
  </si>
  <si>
    <t xml:space="preserve">   - Thuế thu nhập doanh nghiệp nộp thừa :</t>
  </si>
  <si>
    <t xml:space="preserve">   - Tiền thuê sử dụng đất  nộp thừa :</t>
  </si>
  <si>
    <t xml:space="preserve">   -  Thuế bảo vệ môi trường</t>
  </si>
  <si>
    <t xml:space="preserve">   - Các khoản khác phải thu nhà nước :</t>
  </si>
  <si>
    <t>Cộng</t>
  </si>
  <si>
    <t>Phải thu dài hạn nội bộ :</t>
  </si>
  <si>
    <t xml:space="preserve">  - Cho vay dài hạn nội bộ :</t>
  </si>
  <si>
    <t xml:space="preserve">  - Phải thu dài hạn nội bộ khác :</t>
  </si>
  <si>
    <t xml:space="preserve"> Phải thu dài hạn khác :</t>
  </si>
  <si>
    <t xml:space="preserve">   - Ký quỹ , ký cược dài hạn :</t>
  </si>
  <si>
    <t xml:space="preserve">   - Các khoản tiền nhận uỷ thác :</t>
  </si>
  <si>
    <t xml:space="preserve">   - Cho vay không có lãi :</t>
  </si>
  <si>
    <t xml:space="preserve">   - Phải thu dài hạn khác :</t>
  </si>
  <si>
    <t>08. Tăng, giảm Tài sản cố định hữu hình</t>
  </si>
  <si>
    <t>Đơn vị tính: VND</t>
  </si>
  <si>
    <t>Khoản mục</t>
  </si>
  <si>
    <t>Nhà cửa
vật kiến trúc</t>
  </si>
  <si>
    <t>Máy móc
thiết bị</t>
  </si>
  <si>
    <t>Phương tiện
vận tải</t>
  </si>
  <si>
    <t>TBDC dùng 
trong quản lý</t>
  </si>
  <si>
    <t>TSCĐ khác</t>
  </si>
  <si>
    <t>Tổng cộng</t>
  </si>
  <si>
    <t>I.</t>
  </si>
  <si>
    <t>Nguyên giá TSCĐ hữu hình</t>
  </si>
  <si>
    <t>Số dư đầu năm</t>
  </si>
  <si>
    <t xml:space="preserve"> - Mua sắm trong năm</t>
  </si>
  <si>
    <t xml:space="preserve"> - Đầu tư XDCB hoàn thành</t>
  </si>
  <si>
    <t xml:space="preserve"> - Tăng khác</t>
  </si>
  <si>
    <t xml:space="preserve"> - Chuyển sang BĐS đầu tư</t>
  </si>
  <si>
    <t xml:space="preserve"> - Thanh lý, nhượng bán</t>
  </si>
  <si>
    <t xml:space="preserve"> - Giảm khác (chuyển CCDC)</t>
  </si>
  <si>
    <t>Số dư cuối năm</t>
  </si>
  <si>
    <t>II.</t>
  </si>
  <si>
    <t>Giá trị hao mòn lũy kế</t>
  </si>
  <si>
    <t xml:space="preserve"> - Khấu hao trong năm</t>
  </si>
  <si>
    <t xml:space="preserve"> - Tăng khác (hao mòn TSCĐ)</t>
  </si>
  <si>
    <t>III.</t>
  </si>
  <si>
    <t>Giá trị còn lại của TSCĐ hữu hình</t>
  </si>
  <si>
    <t xml:space="preserve"> - Tại ngày đầu năm</t>
  </si>
  <si>
    <t xml:space="preserve"> - Tại ngày cuối năm</t>
  </si>
  <si>
    <t>Giá trị còn lại cuối năm của TSCĐ hữu hình đã dùng để thế chấp, cầm cố đảm bảo các khoản vay:</t>
  </si>
  <si>
    <t>Nguyên giá TSCĐ cuối năm đã khấu hao hết nhưng vẫn còn sử dụng:</t>
  </si>
  <si>
    <t>Nguyên giá TSCĐ cuối năm chờ thanh lý:</t>
  </si>
  <si>
    <t>Các cam kết về việc mua bán TSCĐ hữu hình có giá trị lớn trong tương lai</t>
  </si>
  <si>
    <t>Các thay đổi khác về TSCĐ hữu hình</t>
  </si>
  <si>
    <t>10. Tăng, giảm Tài sản cố định vô hình</t>
  </si>
  <si>
    <t>Quyền SD đất</t>
  </si>
  <si>
    <t>Quyền phát hành</t>
  </si>
  <si>
    <t>Bản quyền bằng sáng chế</t>
  </si>
  <si>
    <t>Nhãn hiệu hàng hóa</t>
  </si>
  <si>
    <t>phần mềm máy vi tính, VP Điện tử</t>
  </si>
  <si>
    <t>Giấy phép và giấy phép nhượng quyền</t>
  </si>
  <si>
    <t>TSCĐ vô hình khác</t>
  </si>
  <si>
    <t>Nguyên giá TSCĐ vô hình</t>
  </si>
  <si>
    <t xml:space="preserve">  - Mua sắm trong năm</t>
  </si>
  <si>
    <t xml:space="preserve"> - Tạo ra từ nội bộ doanh nghiệp</t>
  </si>
  <si>
    <t xml:space="preserve"> - Tăng do hợp nhất kinh doanh</t>
  </si>
  <si>
    <t xml:space="preserve"> - Giảm khác</t>
  </si>
  <si>
    <t xml:space="preserve"> - Tăng khác </t>
  </si>
  <si>
    <t xml:space="preserve"> - Giảm khác </t>
  </si>
  <si>
    <t>Giá trị còn lại của TSCĐ vô hình</t>
  </si>
  <si>
    <t>* Thuyết minh và giải trình khác:</t>
  </si>
  <si>
    <t>Nguyên giá TSCĐ cuối năm đã hết khấu hao nhưng vẫn còn sử dụng:</t>
  </si>
  <si>
    <t>Chi phí xây dựng cơ bản dở dang :</t>
  </si>
  <si>
    <t>Xây dựng cơ bản dở dang :</t>
  </si>
  <si>
    <t xml:space="preserve">     Trong đó những công trình lớn :</t>
  </si>
  <si>
    <t xml:space="preserve">     + Dự án nhà máy tuyển Vàng Danh II</t>
  </si>
  <si>
    <t xml:space="preserve">     + Công trình cải tạo suối B Vàng Danh</t>
  </si>
  <si>
    <t xml:space="preserve">     + Công trình giếng mức +00 đến - 175</t>
  </si>
  <si>
    <t xml:space="preserve">     + Các công trình khác</t>
  </si>
  <si>
    <t>Tăng, giảm bất động sản đầu tư :</t>
  </si>
  <si>
    <t>Số đầu năm</t>
  </si>
  <si>
    <t>Tăng Trong năm</t>
  </si>
  <si>
    <t>Giảm trong năm</t>
  </si>
  <si>
    <t>Số cuối năm</t>
  </si>
  <si>
    <t xml:space="preserve">Nguyên giá bất động sản đầu tư </t>
  </si>
  <si>
    <t xml:space="preserve"> - Quyền sử dụng đất </t>
  </si>
  <si>
    <t xml:space="preserve"> - Nhà</t>
  </si>
  <si>
    <t xml:space="preserve"> - Nhà và quyền sử dụng đất</t>
  </si>
  <si>
    <t xml:space="preserve"> - Cơ sở hạ tầng</t>
  </si>
  <si>
    <t xml:space="preserve">Giá trị hao mòn luỹ kế </t>
  </si>
  <si>
    <t xml:space="preserve">Giá trị còn lại BĐS đầu tư </t>
  </si>
  <si>
    <t>* Thuyết minh số liệu và giải trình khác</t>
  </si>
  <si>
    <t>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</si>
  <si>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</si>
  <si>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</si>
  <si>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</si>
  <si>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</si>
  <si>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</si>
  <si>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 xml:space="preserve">Cộng </t>
  </si>
  <si>
    <t>Chi phí trả trước dài hạn :</t>
  </si>
  <si>
    <t xml:space="preserve">   - Chi phí SCL TSCĐ phân bổ nhiều năm:</t>
  </si>
  <si>
    <t xml:space="preserve">   - Chi phí thành lập doanh nhgiệp</t>
  </si>
  <si>
    <t xml:space="preserve">   - Giá trị lợi thế KD xác định khi CPH doanh nghiệp</t>
  </si>
  <si>
    <t xml:space="preserve">   - Công cụ dụng cụ dùng cho nhiều năm</t>
  </si>
  <si>
    <t>Vay và nợ ngắn hạn :</t>
  </si>
  <si>
    <t xml:space="preserve">   - Vay ngắn hạn :</t>
  </si>
  <si>
    <t xml:space="preserve">   - Nợ dài hạn đến hạn trả:</t>
  </si>
  <si>
    <t>Thuế và các khoản phải nộp nhà nước :</t>
  </si>
  <si>
    <t xml:space="preserve">   - Thuế GTGT :</t>
  </si>
  <si>
    <t xml:space="preserve">  + Thuế GTGT hàng nội địa</t>
  </si>
  <si>
    <t xml:space="preserve">  + Thuế GTGT hàng nhập khẩu</t>
  </si>
  <si>
    <t xml:space="preserve">   - Thuế tiêu thụ đặc biệt :</t>
  </si>
  <si>
    <t xml:space="preserve">   - Thuế xuất , nhập khẩu :</t>
  </si>
  <si>
    <t xml:space="preserve">  + Thuế xuất khẩu</t>
  </si>
  <si>
    <t xml:space="preserve">  + Thuế nhập khẩu</t>
  </si>
  <si>
    <t xml:space="preserve">   - Thuế TNDN :</t>
  </si>
  <si>
    <t xml:space="preserve">   - Thuế thu nhập cá nhân</t>
  </si>
  <si>
    <t xml:space="preserve">   - Thuế tài nguyên :</t>
  </si>
  <si>
    <t xml:space="preserve">   - Thuế nhà đất và tiền thuê đất</t>
  </si>
  <si>
    <t xml:space="preserve">   - Các loại thuế khác  :</t>
  </si>
  <si>
    <t xml:space="preserve">   - Các khoản phí, lệ phí và các khoản phải nộp khác:</t>
  </si>
  <si>
    <t>Chi phí phải trả :</t>
  </si>
  <si>
    <t xml:space="preserve">   - Lãi vay phải trả</t>
  </si>
  <si>
    <t xml:space="preserve">   - Phí chuyển quyền sử dụng VINACOMIN</t>
  </si>
  <si>
    <t xml:space="preserve">   - Trích chi phí SCL TSCĐ</t>
  </si>
  <si>
    <t xml:space="preserve">  - Trích CP Bóc đất</t>
  </si>
  <si>
    <t xml:space="preserve">  - Trích Chi Phí Đào lò CBSX</t>
  </si>
  <si>
    <t xml:space="preserve">   - Chi phí khác (Tồn kho Than giao thầu)</t>
  </si>
  <si>
    <t xml:space="preserve">   - Chi phí khác </t>
  </si>
  <si>
    <t>Các khoản phải trả phải nộp ngắn hạn khác :</t>
  </si>
  <si>
    <t xml:space="preserve">   - Tài sản thừa chờ giải quyết :</t>
  </si>
  <si>
    <t xml:space="preserve">   - Bảo hiểm y tế :</t>
  </si>
  <si>
    <t xml:space="preserve">   - Bảo hiểm xã hội :</t>
  </si>
  <si>
    <t xml:space="preserve">   - Kinh phí công đoàn :</t>
  </si>
  <si>
    <t xml:space="preserve">   - Bảo hiểm thất nghiệp:</t>
  </si>
  <si>
    <t xml:space="preserve">   - Nhận ký quỹ, ký cược ngắn hạn :</t>
  </si>
  <si>
    <t xml:space="preserve">   - Kinh phí hoạt động công tác Đảng</t>
  </si>
  <si>
    <t xml:space="preserve">   - Các khoản phải trả , phải nộp khác :</t>
  </si>
  <si>
    <t>Phải trả dài hạn nội bộ :</t>
  </si>
  <si>
    <t xml:space="preserve">   - Vay dài hạn nội bộ :</t>
  </si>
  <si>
    <t xml:space="preserve">   - Phải trả dài hạn nội bộ khác :</t>
  </si>
  <si>
    <t>Các khoản vay và nợ dài hạn :</t>
  </si>
  <si>
    <t>a - Vay dài hạn :</t>
  </si>
  <si>
    <t xml:space="preserve">   - Vay ngân hàng :</t>
  </si>
  <si>
    <t xml:space="preserve">   - Vay đối tượng khác :</t>
  </si>
  <si>
    <t xml:space="preserve">   - Trái phiếu phát hành :</t>
  </si>
  <si>
    <t>Trong đó: - Nợ dài hạn đến hạn trả:</t>
  </si>
  <si>
    <t xml:space="preserve">                 + Nợ phải trả các TCTD :</t>
  </si>
  <si>
    <t xml:space="preserve">                 + Nợ dài hạn khác :</t>
  </si>
  <si>
    <t xml:space="preserve"> - Các khoản nợ thuê tài chính :</t>
  </si>
  <si>
    <t>Thời hạn</t>
  </si>
  <si>
    <t>Năm nay</t>
  </si>
  <si>
    <t>Năm trước</t>
  </si>
  <si>
    <t>Tổng khoản</t>
  </si>
  <si>
    <t>Trả tiền</t>
  </si>
  <si>
    <t>Trả nợ</t>
  </si>
  <si>
    <t>Tổng khoản TT tiền thuê TC</t>
  </si>
  <si>
    <t>T.T tiền thuê</t>
  </si>
  <si>
    <t>lãi thuê</t>
  </si>
  <si>
    <t>gốc</t>
  </si>
  <si>
    <t>tài chính</t>
  </si>
  <si>
    <t xml:space="preserve"> - Từ 1 năm</t>
  </si>
  <si>
    <t>trở xuống</t>
  </si>
  <si>
    <t xml:space="preserve"> - Trên 1 năm</t>
  </si>
  <si>
    <t>đến 5 năm</t>
  </si>
  <si>
    <t xml:space="preserve"> - Trên 5 năm</t>
  </si>
  <si>
    <t>Tài sản thuế thu nhập hoãn lại và thuế thu nhập hoãn lại phải trả:</t>
  </si>
  <si>
    <t xml:space="preserve">   a- </t>
  </si>
  <si>
    <t>Tài sản thuế thu nhập hoãn lại</t>
  </si>
  <si>
    <t xml:space="preserve">   - Tài sản thuế thu nhập hoãn lại liên quan đến </t>
  </si>
  <si>
    <t>khoản chênh lệch tạm thời được khấu trừ</t>
  </si>
  <si>
    <t>khoản lỗ tính thuế chưa sử dụng</t>
  </si>
  <si>
    <t xml:space="preserve"> khoản ưu đãi tính thuế chưa sử dụng</t>
  </si>
  <si>
    <t xml:space="preserve"> - Tài sản thuế thu nhập hoãn lại đã được ghi nhận </t>
  </si>
  <si>
    <t>từ các năm trước</t>
  </si>
  <si>
    <t>Tài sản thuế thu nhập hoãn lại:</t>
  </si>
  <si>
    <t>b-</t>
  </si>
  <si>
    <t>Thuế thu nhập hoãn lại phải trả</t>
  </si>
  <si>
    <t xml:space="preserve"> - Thuế thu nhập hoãn lại phải trả phát sinh từ các khoản </t>
  </si>
  <si>
    <t>chênh lệch tạm thời chịu thuế</t>
  </si>
  <si>
    <t xml:space="preserve"> - Khoản hoàn nhập thuế thu nhập hoãn lại phải trả</t>
  </si>
  <si>
    <t>đã được ghi nhạ từ các năm trước</t>
  </si>
  <si>
    <t xml:space="preserve">  - Thuế thu nhập hoãn lại phải trả</t>
  </si>
  <si>
    <t>22 - Vốn chủ sở hữu :</t>
  </si>
  <si>
    <t>a - Bảng đối chiếu biến động của vốn chủ sở hữu :</t>
  </si>
  <si>
    <t>Đơn vị tính: đồng</t>
  </si>
  <si>
    <t>Vốn đầu tư</t>
  </si>
  <si>
    <t>Thặng dư</t>
  </si>
  <si>
    <t>Vốn khác của</t>
  </si>
  <si>
    <t xml:space="preserve">Cổ </t>
  </si>
  <si>
    <t>CL</t>
  </si>
  <si>
    <t xml:space="preserve">Quỹ </t>
  </si>
  <si>
    <t>LN</t>
  </si>
  <si>
    <t>Nội dung</t>
  </si>
  <si>
    <t xml:space="preserve">của </t>
  </si>
  <si>
    <t>vốn cổ</t>
  </si>
  <si>
    <t xml:space="preserve"> chủ sở hữu</t>
  </si>
  <si>
    <t>phiếu</t>
  </si>
  <si>
    <t>đánh giá</t>
  </si>
  <si>
    <t>tỷ giá</t>
  </si>
  <si>
    <t>đầu tư</t>
  </si>
  <si>
    <t>dự phòng</t>
  </si>
  <si>
    <t>Chưa</t>
  </si>
  <si>
    <t>chủ sở hữu</t>
  </si>
  <si>
    <t>phần</t>
  </si>
  <si>
    <t>quỹ</t>
  </si>
  <si>
    <t>lại tài sản</t>
  </si>
  <si>
    <t>hối đoái</t>
  </si>
  <si>
    <t>phát triển</t>
  </si>
  <si>
    <t>Tài chính</t>
  </si>
  <si>
    <t>phân phối</t>
  </si>
  <si>
    <t>A</t>
  </si>
  <si>
    <t xml:space="preserve">Số dư đầu năm trước </t>
  </si>
  <si>
    <t xml:space="preserve"> - Tăng vốn trong năm trước</t>
  </si>
  <si>
    <t xml:space="preserve"> - Lãi trong năm trước</t>
  </si>
  <si>
    <t xml:space="preserve"> - Giảm vốn trong năm trước</t>
  </si>
  <si>
    <t xml:space="preserve"> - Lỗ trong năm trước:</t>
  </si>
  <si>
    <t xml:space="preserve"> - Giảm khác:</t>
  </si>
  <si>
    <t>Số dư cuối  năm trước</t>
  </si>
  <si>
    <t>Số dư đầu năm nay</t>
  </si>
  <si>
    <t xml:space="preserve"> - Tăng vốn trong năm nay</t>
  </si>
  <si>
    <t xml:space="preserve"> - Lãi trong năm nay</t>
  </si>
  <si>
    <t xml:space="preserve"> - Giảm vốn trong năm nay</t>
  </si>
  <si>
    <t xml:space="preserve"> - Lỗ trong năm nay :</t>
  </si>
  <si>
    <t>Số dư cuối năm nay</t>
  </si>
  <si>
    <t>b - Chi tiết vốn đầu tư của chủ sở hữu :</t>
  </si>
  <si>
    <t>Cuối kỳ</t>
  </si>
  <si>
    <t>Đầu kỳ</t>
  </si>
  <si>
    <t xml:space="preserve"> - Vốn góp của nhà nước ( Cổ phần nhà nước)</t>
  </si>
  <si>
    <t xml:space="preserve"> - Vốn góp của các đối tượng khác (Cổ phần phổ thông )</t>
  </si>
  <si>
    <t xml:space="preserve"> - Vốn tự bổ xung</t>
  </si>
  <si>
    <t xml:space="preserve"> - Khác</t>
  </si>
  <si>
    <t>b -</t>
  </si>
  <si>
    <t>Chi tiết vốn đầu tư của chủ sở hữu :</t>
  </si>
  <si>
    <t xml:space="preserve"> -Vốn góp của nhà nước ( Cổ phần nhà nước)</t>
  </si>
  <si>
    <t xml:space="preserve"> -Vốn góp của các đối tượng khác (Cổ phần phổ thông)</t>
  </si>
  <si>
    <t xml:space="preserve">   * Giá trị trái phiếu đã chuyển thành cổ phiếu trong năm :</t>
  </si>
  <si>
    <t xml:space="preserve">   * Số lượng cổ phiếu quỹ:</t>
  </si>
  <si>
    <t xml:space="preserve">c - </t>
  </si>
  <si>
    <t xml:space="preserve">Các giao dịch về vốn với các chủ sở hữu và </t>
  </si>
  <si>
    <t>Qúi III năm nay</t>
  </si>
  <si>
    <t>Qúi III năm trước</t>
  </si>
  <si>
    <t xml:space="preserve"> phân phối cổ tức, chia lợi nhuận :</t>
  </si>
  <si>
    <t xml:space="preserve">   - Vốn đầu tư của chủ sở hữu :</t>
  </si>
  <si>
    <t xml:space="preserve">     + Vốn góp đầu năm :</t>
  </si>
  <si>
    <t xml:space="preserve">     + Vốn góp tăng trong năm :</t>
  </si>
  <si>
    <t xml:space="preserve">     + Vốn góp giảm trong năm :</t>
  </si>
  <si>
    <t xml:space="preserve">     + Vốn góp cuối năm :</t>
  </si>
  <si>
    <t xml:space="preserve">   - Cổ tức lợi nhuận đã chia :</t>
  </si>
  <si>
    <t xml:space="preserve">d - </t>
  </si>
  <si>
    <t>Cổ tức :</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</si>
  <si>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</si>
  <si>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</si>
  <si>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</si>
  <si>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</si>
  <si>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đ - </t>
  </si>
  <si>
    <t>Cổ phiếu:</t>
  </si>
  <si>
    <t xml:space="preserve">   - Số lượng cổ phiếu đăng ký phát hành :</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</si>
  <si>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</si>
  <si>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</si>
  <si>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</si>
  <si>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</si>
  <si>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</si>
  <si>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t>
  </si>
  <si>
    <t xml:space="preserve">e - </t>
  </si>
  <si>
    <t>Các quỹ của doanh nghiệp :</t>
  </si>
  <si>
    <t xml:space="preserve">   - Quỹ đầu tư phát triển:</t>
  </si>
  <si>
    <t xml:space="preserve">   - Quỹ dự phòng tài chính:</t>
  </si>
  <si>
    <t xml:space="preserve">   - Quỹ khác thuộc vốn chủ sở hữu</t>
  </si>
  <si>
    <t xml:space="preserve">  * Mục đích  lập và sử dụng các quỹ của doanh nghiệp: </t>
  </si>
  <si>
    <t>Bổ xung vốn điều lệ của CTy, để tái đầu tư phục vụ cho sản xuất một cách bền vững của Cty</t>
  </si>
  <si>
    <t>Để bù đắp những thiệt hại về TS, công nợ không đòi được xảy ra trong quá trình KD</t>
  </si>
  <si>
    <t xml:space="preserve">g - </t>
  </si>
  <si>
    <t>Thu nhập và chi phí , lãi hoặc lỗ được ghi nhận trực tiếp vào vốn chủ sở hữu theo quy định của các chuẩn mực kế toán cụ thể:</t>
  </si>
  <si>
    <t xml:space="preserve">23 - </t>
  </si>
  <si>
    <t>Nguồn kinh phí :</t>
  </si>
  <si>
    <t xml:space="preserve">   - Nguồn kinh phí còn lại đầu năm:</t>
  </si>
  <si>
    <t xml:space="preserve">   - Nguồn kinh phí được cấp trong năm :</t>
  </si>
  <si>
    <t xml:space="preserve">   - Chi sự nghiệp :</t>
  </si>
  <si>
    <t xml:space="preserve">   - Nguồn kinh phí còn lại cuối năm:</t>
  </si>
  <si>
    <t xml:space="preserve">24 - </t>
  </si>
  <si>
    <t>Tài sản thuê ngoài :</t>
  </si>
  <si>
    <t>(1) - Giá trị tài sản thuê ngoài :</t>
  </si>
  <si>
    <t xml:space="preserve">   - TSCĐ thuê ngoài :</t>
  </si>
  <si>
    <t xml:space="preserve">   - Tài sản khác thuê ngoài :</t>
  </si>
  <si>
    <t>(2) - Tổng số tiền thuê tối thiểu trong tương lai của HĐ thuê TSCĐ không hủy ngang theo các thời hạn:</t>
  </si>
  <si>
    <t xml:space="preserve">  - Từ 1 năm trở xuống</t>
  </si>
  <si>
    <t xml:space="preserve">  - Trên 1 năm đến năm 5 năm</t>
  </si>
  <si>
    <t xml:space="preserve">  - Trên 5 năm</t>
  </si>
  <si>
    <t xml:space="preserve">V </t>
  </si>
  <si>
    <t>THÔNG TIN BỔ SUNG CHO CÁC KHOẢN MỤC TRÌNH BÀY TRONG BÁO CÁO KQHĐ KINH DOANH</t>
  </si>
  <si>
    <t>25.</t>
  </si>
  <si>
    <t>Tổng doanh thu bán hàng và cung cấp dịch vụ</t>
  </si>
  <si>
    <t xml:space="preserve"> (Mã số 01):</t>
  </si>
  <si>
    <t xml:space="preserve"> Trong đó :</t>
  </si>
  <si>
    <t xml:space="preserve">  - Doanh thu bán hàng :</t>
  </si>
  <si>
    <t xml:space="preserve">  -  Doanh thu cung cấp dịch vụ :</t>
  </si>
  <si>
    <t xml:space="preserve">  - Doanh thu hợp đồng XD:</t>
  </si>
  <si>
    <t xml:space="preserve">  + Doanh thu của HĐXD được ghi nhận trong kỳ</t>
  </si>
  <si>
    <t xml:space="preserve">  + Tổng DT luỹ kế của HĐXD được ghi nhận đến thời điểm lập báo cáo tài chính</t>
  </si>
  <si>
    <t xml:space="preserve">26 - </t>
  </si>
  <si>
    <t>Các khoản giảm trừ doanh thu ( Mã số 02 ):</t>
  </si>
  <si>
    <t>Trong đó:</t>
  </si>
  <si>
    <t xml:space="preserve">     + Chiết khấu thương mại :</t>
  </si>
  <si>
    <t xml:space="preserve">     + Giảm giá hàng bán :</t>
  </si>
  <si>
    <t xml:space="preserve">     + Hàng bán bị trả lại :</t>
  </si>
  <si>
    <t xml:space="preserve">     + Thuế GTGT phải nộp :</t>
  </si>
  <si>
    <t xml:space="preserve">     + Thuế tiêu thụ đặc biệt :</t>
  </si>
  <si>
    <t xml:space="preserve">     + Thuế xuất khẩu :</t>
  </si>
  <si>
    <t xml:space="preserve"> DT thuần về bán hàng và cung cấp dịch vụ </t>
  </si>
  <si>
    <t>(Mã số 10) :</t>
  </si>
  <si>
    <t xml:space="preserve">Trong đó : </t>
  </si>
  <si>
    <t xml:space="preserve">    + Doanh thu thuần về trao đổi hàng hoá :</t>
  </si>
  <si>
    <t xml:space="preserve">    + Doanh thu thuần về trao đổi dịch vụ :</t>
  </si>
  <si>
    <t xml:space="preserve">28 - </t>
  </si>
  <si>
    <t>Giá vốn hàng bán ( Mã số 11 ) :</t>
  </si>
  <si>
    <t xml:space="preserve"> - Giá vốn của hàng hoá đã bán</t>
  </si>
  <si>
    <t xml:space="preserve"> - Giá vốn của thành phẩm đã bán</t>
  </si>
  <si>
    <t xml:space="preserve"> - Giá vốn của dịch vụ đã cung cấp</t>
  </si>
  <si>
    <t xml:space="preserve"> - Giá trị còn lại, chi phí nhượng bán,thanh lý BĐS đầu tư đã bán</t>
  </si>
  <si>
    <t xml:space="preserve"> - Chi phí KD BĐS đầu tư</t>
  </si>
  <si>
    <t xml:space="preserve"> - Hao hụt , mất mát hàng tồn kho</t>
  </si>
  <si>
    <t xml:space="preserve"> - Các khoản chi phí vượt mức bình thường</t>
  </si>
  <si>
    <t xml:space="preserve"> - Dự phòng giảm giá hàng tồn kho</t>
  </si>
  <si>
    <t xml:space="preserve">29 - </t>
  </si>
  <si>
    <t>Doanh thu hoạt động tài chính ( Mã số 21 ):</t>
  </si>
  <si>
    <t xml:space="preserve">  - Lãi tiền gửi , tiền cho vay</t>
  </si>
  <si>
    <t xml:space="preserve">  - Lãi đầu tư trái phiếu , kỳ phiếu, tín phiếu</t>
  </si>
  <si>
    <t xml:space="preserve">  - Cổ tức , lợi nhuận được chia</t>
  </si>
  <si>
    <t xml:space="preserve">  - Lãi bán ngoại tệ</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</si>
  <si>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</si>
  <si>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</si>
  <si>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</si>
  <si>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</si>
  <si>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 xml:space="preserve">30 - </t>
  </si>
  <si>
    <t>Chi phí tài chính (Mã số 22 ) :</t>
  </si>
  <si>
    <t xml:space="preserve"> - Lãi tiền vay :</t>
  </si>
  <si>
    <t xml:space="preserve">  + Lãi tiền vay ngắn hạn</t>
  </si>
  <si>
    <t xml:space="preserve">  + Lãi tiền vay trung dài hạn</t>
  </si>
  <si>
    <t xml:space="preserve"> - Chiết khấu thanh toán , lãi bán hàng trả chậm</t>
  </si>
  <si>
    <t xml:space="preserve"> - Lỗ do thanh lý các khoản đầu tư ngắn hạn , dài hạn</t>
  </si>
  <si>
    <t xml:space="preserve"> - Lỗ bán ngoại tệ</t>
  </si>
  <si>
    <t xml:space="preserve"> - Lỗ chênh lệch tỷ giá đã thực hiện</t>
  </si>
  <si>
    <t xml:space="preserve"> - Lỗ chênh lệch tỷ giá chưa thực hiện</t>
  </si>
  <si>
    <t xml:space="preserve"> -  Dự phòng  giá các khoản đầu tư ngắn hạn, dài hạn</t>
  </si>
  <si>
    <t xml:space="preserve"> - Chi phí tài chính khác</t>
  </si>
  <si>
    <t xml:space="preserve">31- </t>
  </si>
  <si>
    <t>Chi phí thuế TNDN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</si>
  <si>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</si>
  <si>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</si>
  <si>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TNDN hiện hành:</t>
  </si>
  <si>
    <t xml:space="preserve">32- </t>
  </si>
  <si>
    <t>Chi phí thuế TNDN hoãn lại (Mã số 52):</t>
  </si>
  <si>
    <t xml:space="preserve"> -</t>
  </si>
  <si>
    <t>Chi phí thuế thu nhập doanh nghiệp hoãn lại phát sinh từ các khoản chênh lệch tạm thời phải chịu thuế</t>
  </si>
  <si>
    <t>Chi phí thuế thu nhập doanh nghiệp hoãn lại phát sinh từ việc hoàn nhập tài sản thuế thu nhập hoãn lại</t>
  </si>
  <si>
    <t>Thu nhập thuế thu nhập doanh nghiệp hoãn lại phát sinh từ các khoản chênh lệch tạm thời được khấu trừ</t>
  </si>
  <si>
    <t>Thu nhập thuế thu nhập doanh nghiệp hoãn lại phát sinh từ các khoản lỗ tính thuế và ưu đãi thuế chưa sử dụng</t>
  </si>
  <si>
    <t>Thu nhập thuế thu nhập doanh nghiệp hoãn lại phát sinh từ việc hoàn nhập thuế thu nhập hoãn lại phải trả</t>
  </si>
  <si>
    <t xml:space="preserve"> - Tổng chi phí thuế thu nhập doanh nghiệp hoãn lại:</t>
  </si>
  <si>
    <t xml:space="preserve">33 - </t>
  </si>
  <si>
    <t>Chi phí sản xuất kinh doanh theo yếu tố :</t>
  </si>
  <si>
    <t xml:space="preserve"> - Chi phí  nguyên liệu , vật liệu</t>
  </si>
  <si>
    <t xml:space="preserve">   + Nguyên vật liệu </t>
  </si>
  <si>
    <t xml:space="preserve">   +Nhiên liệu</t>
  </si>
  <si>
    <t xml:space="preserve">   + Động lực</t>
  </si>
  <si>
    <t xml:space="preserve"> - Chi phí nhân công</t>
  </si>
  <si>
    <t xml:space="preserve">   +Tiền lương</t>
  </si>
  <si>
    <t xml:space="preserve">   +KPCĐ, BHXH , BHYT, BHTN.</t>
  </si>
  <si>
    <t xml:space="preserve">   + Ăn ca</t>
  </si>
  <si>
    <t xml:space="preserve"> - Chi phí khấu hao tài sản cố định</t>
  </si>
  <si>
    <t xml:space="preserve"> - Chi phí dịch vụ mua ngoài</t>
  </si>
  <si>
    <t xml:space="preserve"> - Chi phí khác bằng tiền</t>
  </si>
  <si>
    <t xml:space="preserve">VI - </t>
  </si>
  <si>
    <t>THÔNG TIN BỔ SUNG CHO CÁC KHOẢN MỤC TRÌNH BÀY TRONG BÁO CÁO LCTT:</t>
  </si>
  <si>
    <t xml:space="preserve">34- </t>
  </si>
  <si>
    <t>Các giao dịch không bằng tiền ảnh hưởng đến báo cáo lưu chuyển tiền tệ và các khoản tiền do doanh nghiệp nắm giữ nhưng không được sử dụng:</t>
  </si>
  <si>
    <t>a-</t>
  </si>
  <si>
    <t>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</si>
  <si>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</si>
  <si>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</si>
  <si>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 xml:space="preserve"> Mua và thanh lý công ty con hoặc đơn vị kinh doanh khác trong kỳ báo cáo:</t>
  </si>
  <si>
    <t>Tổng giá trị mua hoặc thanh lý:</t>
  </si>
  <si>
    <t>Phần giá trị mua hoặc thanh lý được thanh toán bằng tiền và các khoản tương đương tiền</t>
  </si>
  <si>
    <t xml:space="preserve">Số tiền và các khoản tương đương tiền thực có trong Công ty con hoặc đơn vị kinh doanh khác được mua hoặc thanh lý </t>
  </si>
  <si>
    <t>Phần giá tài sản (Tổng hợp theo từng loại tài sản) và nợ phải trả không phải là tiền và các khoản tương đương tiền trong công ty con hoặc đơn vị kinh doanh khác được mua hoặc thanh lý trong kỳ.</t>
  </si>
  <si>
    <t xml:space="preserve">Trình bày giá trị và lý do của các khoản tiền và tương đương </t>
  </si>
  <si>
    <t xml:space="preserve">tiền lớn do doanh nghiệp nắm giữ nhưng không được sử dụng </t>
  </si>
  <si>
    <t>do có sự hạn chế của pháp luật hoặc các ràng buộc khác mà DN</t>
  </si>
  <si>
    <t>phải thực hiện:</t>
  </si>
  <si>
    <t xml:space="preserve">VII - </t>
  </si>
  <si>
    <t>NHỮNG THÔNG TIN KHÁC :</t>
  </si>
  <si>
    <t xml:space="preserve">1 - </t>
  </si>
  <si>
    <t>Những khoản nợ tiềm tàng , khoản cam kết và những thông tin tài chính khác :</t>
  </si>
  <si>
    <t xml:space="preserve">2- </t>
  </si>
  <si>
    <t>Những sự kiện phát sinh sau ngày kết  thúc kỳ kế toán năm:</t>
  </si>
  <si>
    <t xml:space="preserve">3- </t>
  </si>
  <si>
    <t>Thông tin về các bên liên quan:</t>
  </si>
  <si>
    <t xml:space="preserve">4- </t>
  </si>
  <si>
    <t>Trình bày tài sản, doanh thu, kết quả kinh doanh theo bộ phận (Theo lĩnh vực kinh doanh hoặc khu vực địa lý) theo qui định của chuẩn mực kế toán  số 28 "Báo cáo bộ phận":</t>
  </si>
  <si>
    <t xml:space="preserve">5 - </t>
  </si>
  <si>
    <t>Thông tin so sánh: Là số liệu trên báo cáo tài chính kết thúc ngày 31/12/2013 đã được kiểm toán bởi Công ty Kiểm toán AASC</t>
  </si>
  <si>
    <t xml:space="preserve">6 - </t>
  </si>
  <si>
    <t>Thông tin về hoạt động liên tục:</t>
  </si>
  <si>
    <t xml:space="preserve">7- </t>
  </si>
  <si>
    <t>Những thông tin khác  :</t>
  </si>
  <si>
    <t xml:space="preserve">                             Quảng Ninh,  ngày 17  tháng 10 năm 2014</t>
  </si>
  <si>
    <t xml:space="preserve">     NGƯỜI LẬP BIỂU</t>
  </si>
  <si>
    <t xml:space="preserve">          KẾ TOÁN TRƯỞNG                       GIÁM ĐỐC</t>
  </si>
  <si>
    <t xml:space="preserve">    Trần Thị Thu Thảo</t>
  </si>
  <si>
    <t xml:space="preserve">        Nguyễn Quý Dũng                Phan Xuân Thủy</t>
  </si>
  <si>
    <t>TM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</si>
</sst>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_(* &quot;-&quot;_)"/>
    <numFmt numFmtId="167" formatCode="_(* #,##0_);[Red]_(* \(#,##0\);_(* &quot;-&quot;??_);_(@_)"/>
    <numFmt numFmtId="168" formatCode="[$-409]dddd\,\ mmmm\ d\,\ yyyy"/>
    <numFmt numFmtId="169" formatCode="[$-409]h:mm:ss\ AM/PM"/>
    <numFmt numFmtId="170" formatCode="0.0"/>
    <numFmt numFmtId="171" formatCode="0.0%"/>
  </numFmts>
  <fonts count="81">
    <font>
      <sz val="11"/>
      <color theme="1"/>
      <name val="Calibri"/>
      <family val="2"/>
    </font>
    <font>
      <sz val="11"/>
      <color indexed="8"/>
      <name val="Calibri"/>
      <family val="2"/>
    </font>
    <font>
      <b/>
      <sz val="11"/>
      <name val="Times New Roman"/>
      <family val="1"/>
    </font>
    <font>
      <b/>
      <sz val="9"/>
      <name val="Times New Roman"/>
      <family val="1"/>
    </font>
    <font>
      <b/>
      <sz val="12"/>
      <name val="Times New Roman"/>
      <family val="1"/>
    </font>
    <font>
      <b/>
      <sz val="14"/>
      <name val="Times New Roman"/>
      <family val="1"/>
    </font>
    <font>
      <i/>
      <sz val="13"/>
      <name val="Times New Roman"/>
      <family val="1"/>
    </font>
    <font>
      <sz val="9"/>
      <name val="Times New Roman"/>
      <family val="1"/>
    </font>
    <font>
      <sz val="8"/>
      <name val="Times New Roman"/>
      <family val="1"/>
    </font>
    <font>
      <b/>
      <sz val="8"/>
      <name val="Times New Roman"/>
      <family val="1"/>
    </font>
    <font>
      <i/>
      <sz val="9"/>
      <name val="Times New Roman"/>
      <family val="1"/>
    </font>
    <font>
      <b/>
      <i/>
      <sz val="9"/>
      <name val="Times New Roman"/>
      <family val="1"/>
    </font>
    <font>
      <b/>
      <i/>
      <sz val="12"/>
      <name val="Times New Roman"/>
      <family val="1"/>
    </font>
    <font>
      <i/>
      <sz val="12"/>
      <name val="Times New Roman"/>
      <family val="1"/>
    </font>
    <font>
      <b/>
      <sz val="10"/>
      <name val="Times New Roman"/>
      <family val="1"/>
    </font>
    <font>
      <b/>
      <sz val="9"/>
      <color indexed="10"/>
      <name val="Times New Roman"/>
      <family val="1"/>
    </font>
    <font>
      <sz val="9"/>
      <color indexed="10"/>
      <name val="Times New Roman"/>
      <family val="1"/>
    </font>
    <font>
      <sz val="10"/>
      <name val="Times New Roman"/>
      <family val="1"/>
    </font>
    <font>
      <sz val="7"/>
      <name val="Times New Roman"/>
      <family val="1"/>
    </font>
    <font>
      <sz val="10"/>
      <name val="Arial"/>
      <family val="2"/>
    </font>
    <font>
      <b/>
      <sz val="7"/>
      <name val="Times New Roman"/>
      <family val="1"/>
    </font>
    <font>
      <sz val="12"/>
      <name val="Times New Roman"/>
      <family val="1"/>
    </font>
    <font>
      <b/>
      <sz val="14"/>
      <color indexed="63"/>
      <name val="Times New Roman"/>
      <family val="1"/>
    </font>
    <font>
      <sz val="11"/>
      <name val="Times New Roman"/>
      <family val="1"/>
    </font>
    <font>
      <sz val="12"/>
      <name val=".VnTime"/>
      <family val="0"/>
    </font>
    <font>
      <sz val="13"/>
      <name val="Times New Roman"/>
      <family val="1"/>
    </font>
    <font>
      <sz val="12.6"/>
      <name val="Times New Roman"/>
      <family val="1"/>
    </font>
    <font>
      <sz val="12.5"/>
      <name val="Times New Roman"/>
      <family val="1"/>
    </font>
    <font>
      <sz val="12.8"/>
      <name val="Times New Roman"/>
      <family val="1"/>
    </font>
    <font>
      <sz val="14"/>
      <name val=".VnTime"/>
      <family val="2"/>
    </font>
    <font>
      <sz val="12"/>
      <name val=".vntime"/>
      <family val="2"/>
    </font>
    <font>
      <sz val="10"/>
      <name val=".VnArial"/>
      <family val="2"/>
    </font>
    <font>
      <b/>
      <sz val="10.5"/>
      <name val="Times New Roman"/>
      <family val="1"/>
    </font>
    <font>
      <b/>
      <sz val="13"/>
      <name val="Times New Roman"/>
      <family val="1"/>
    </font>
    <font>
      <u val="single"/>
      <sz val="13"/>
      <name val="Times New Roman"/>
      <family val="1"/>
    </font>
    <font>
      <b/>
      <sz val="10.5"/>
      <name val=".VnTime"/>
      <family val="2"/>
    </font>
    <font>
      <sz val="10.5"/>
      <name val=".VnTime"/>
      <family val="2"/>
    </font>
    <font>
      <i/>
      <sz val="10.5"/>
      <name val="Times New Roman"/>
      <family val="1"/>
    </font>
    <font>
      <sz val="10.5"/>
      <name val="Times New Roman"/>
      <family val="1"/>
    </font>
    <font>
      <b/>
      <sz val="12"/>
      <name val=".VnTime"/>
      <family val="2"/>
    </font>
    <font>
      <i/>
      <sz val="12"/>
      <name val=".VnTime"/>
      <family val="2"/>
    </font>
    <font>
      <b/>
      <i/>
      <sz val="10.5"/>
      <name val="Times New Roman"/>
      <family val="1"/>
    </font>
    <font>
      <b/>
      <u val="single"/>
      <sz val="13"/>
      <name val="Times New Roman"/>
      <family val="1"/>
    </font>
    <font>
      <sz val="14"/>
      <name val="Times New Roman"/>
      <family val="1"/>
    </font>
    <font>
      <b/>
      <u val="single"/>
      <sz val="14"/>
      <name val="Times New Roman"/>
      <family val="1"/>
    </font>
    <font>
      <b/>
      <u val="single"/>
      <sz val="11"/>
      <name val="Times New Roman"/>
      <family val="1"/>
    </font>
    <font>
      <b/>
      <u val="single"/>
      <sz val="12"/>
      <name val="Times New Roman"/>
      <family val="1"/>
    </font>
    <font>
      <u val="single"/>
      <sz val="12"/>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bottom/>
    </border>
    <border>
      <left style="thin">
        <color indexed="8"/>
      </left>
      <right style="thin">
        <color indexed="8"/>
      </right>
      <top style="hair">
        <color indexed="8"/>
      </top>
      <bottom style="thin"/>
    </border>
    <border>
      <left style="thin"/>
      <right style="thin"/>
      <top/>
      <bottom style="thin"/>
    </border>
    <border>
      <left/>
      <right style="thin">
        <color indexed="8"/>
      </right>
      <top/>
      <bottom style="thin"/>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thin"/>
    </border>
    <border>
      <left/>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top/>
      <bottom/>
    </border>
    <border>
      <left/>
      <right style="thin"/>
      <top/>
      <bottom/>
    </border>
    <border>
      <left style="thin"/>
      <right/>
      <top/>
      <bottom style="thin"/>
    </border>
    <border>
      <left style="thin"/>
      <right style="thin"/>
      <top style="thin"/>
      <bottom/>
    </border>
    <border>
      <left style="thin"/>
      <right style="thin"/>
      <top/>
      <bottom style="hair"/>
    </border>
    <border>
      <left style="thin"/>
      <right style="thin"/>
      <top style="hair"/>
      <bottom/>
    </border>
    <border>
      <left style="thin"/>
      <right/>
      <top style="hair"/>
      <bottom/>
    </border>
    <border>
      <left/>
      <right style="thin"/>
      <top style="hair"/>
      <bottom/>
    </border>
    <border>
      <left style="thin"/>
      <right/>
      <top/>
      <bottom style="hair"/>
    </border>
    <border>
      <left/>
      <right style="thin"/>
      <top/>
      <bottom style="hair"/>
    </border>
    <border>
      <left style="thin"/>
      <right/>
      <top style="hair"/>
      <bottom style="thin"/>
    </border>
    <border>
      <left/>
      <right style="thin"/>
      <top style="hair"/>
      <bottom style="thin"/>
    </border>
    <border>
      <left style="thin"/>
      <right/>
      <top style="thin"/>
      <bottom/>
    </border>
    <border>
      <left/>
      <right/>
      <top/>
      <bottom style="thin">
        <color indexed="8"/>
      </bottom>
    </border>
    <border>
      <left style="thin"/>
      <right>
        <color indexed="63"/>
      </right>
      <top style="thin"/>
      <bottom style="hair"/>
    </border>
    <border>
      <left style="thin"/>
      <right>
        <color indexed="63"/>
      </right>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9" fillId="0" borderId="0">
      <alignment/>
      <protection/>
    </xf>
    <xf numFmtId="0" fontId="0" fillId="0" borderId="0">
      <alignment/>
      <protection/>
    </xf>
    <xf numFmtId="0" fontId="24" fillId="0" borderId="0">
      <alignment/>
      <protection/>
    </xf>
    <xf numFmtId="0" fontId="19" fillId="0" borderId="0">
      <alignment/>
      <protection/>
    </xf>
    <xf numFmtId="0" fontId="19" fillId="0" borderId="0">
      <alignment/>
      <protection/>
    </xf>
    <xf numFmtId="0" fontId="29" fillId="0" borderId="0">
      <alignment/>
      <protection/>
    </xf>
    <xf numFmtId="0" fontId="30" fillId="0" borderId="0">
      <alignment/>
      <protection/>
    </xf>
    <xf numFmtId="0" fontId="3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18">
    <xf numFmtId="0" fontId="0" fillId="0" borderId="0" xfId="0" applyFont="1" applyAlignment="1">
      <alignment/>
    </xf>
    <xf numFmtId="164" fontId="2" fillId="0" borderId="0" xfId="42" applyNumberFormat="1" applyFont="1" applyFill="1" applyBorder="1" applyAlignment="1" applyProtection="1">
      <alignment horizontal="left" vertical="top" wrapText="1"/>
      <protection/>
    </xf>
    <xf numFmtId="164" fontId="3" fillId="0" borderId="0" xfId="42" applyNumberFormat="1" applyFont="1" applyFill="1" applyAlignment="1">
      <alignment/>
    </xf>
    <xf numFmtId="0" fontId="3" fillId="0" borderId="0" xfId="0" applyFont="1" applyFill="1" applyAlignment="1">
      <alignment/>
    </xf>
    <xf numFmtId="164" fontId="4" fillId="0" borderId="0" xfId="42" applyNumberFormat="1" applyFont="1" applyFill="1" applyBorder="1" applyAlignment="1" applyProtection="1">
      <alignment horizontal="left" vertical="top" wrapText="1"/>
      <protection/>
    </xf>
    <xf numFmtId="164" fontId="3" fillId="0" borderId="0" xfId="42" applyNumberFormat="1" applyFont="1" applyFill="1" applyAlignment="1">
      <alignment horizontal="lef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64" fontId="3" fillId="0" borderId="10" xfId="42"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xf>
    <xf numFmtId="164" fontId="7" fillId="0" borderId="11" xfId="42" applyNumberFormat="1" applyFont="1" applyFill="1" applyBorder="1" applyAlignment="1">
      <alignment horizontal="center"/>
    </xf>
    <xf numFmtId="164" fontId="8" fillId="0" borderId="11" xfId="42" applyNumberFormat="1" applyFont="1" applyFill="1" applyBorder="1" applyAlignment="1">
      <alignment/>
    </xf>
    <xf numFmtId="0" fontId="7" fillId="0" borderId="12" xfId="0" applyFont="1" applyFill="1" applyBorder="1" applyAlignment="1">
      <alignment horizontal="left" vertical="center" wrapText="1"/>
    </xf>
    <xf numFmtId="0" fontId="7" fillId="0" borderId="12" xfId="0" applyFont="1" applyFill="1" applyBorder="1" applyAlignment="1">
      <alignment horizontal="center"/>
    </xf>
    <xf numFmtId="164" fontId="7" fillId="0" borderId="12" xfId="42" applyNumberFormat="1" applyFont="1" applyFill="1" applyBorder="1" applyAlignment="1">
      <alignment horizontal="center"/>
    </xf>
    <xf numFmtId="164" fontId="8" fillId="0" borderId="12" xfId="42" applyNumberFormat="1" applyFont="1" applyFill="1" applyBorder="1" applyAlignment="1">
      <alignment/>
    </xf>
    <xf numFmtId="0" fontId="3" fillId="0" borderId="12" xfId="0" applyFont="1" applyFill="1" applyBorder="1" applyAlignment="1">
      <alignment horizontal="left" vertical="center" wrapText="1"/>
    </xf>
    <xf numFmtId="0" fontId="3" fillId="0" borderId="12" xfId="0" applyFont="1" applyFill="1" applyBorder="1" applyAlignment="1">
      <alignment horizontal="center"/>
    </xf>
    <xf numFmtId="164" fontId="9" fillId="0" borderId="12" xfId="42" applyNumberFormat="1" applyFont="1" applyFill="1" applyBorder="1" applyAlignment="1">
      <alignment/>
    </xf>
    <xf numFmtId="164" fontId="7" fillId="0" borderId="12" xfId="42" applyNumberFormat="1" applyFont="1" applyFill="1" applyBorder="1" applyAlignment="1">
      <alignment/>
    </xf>
    <xf numFmtId="0" fontId="10" fillId="0" borderId="12" xfId="0" applyFont="1" applyFill="1" applyBorder="1" applyAlignment="1">
      <alignment horizontal="left" vertical="center" wrapText="1"/>
    </xf>
    <xf numFmtId="0" fontId="10" fillId="0" borderId="12" xfId="0" applyFont="1" applyFill="1" applyBorder="1" applyAlignment="1">
      <alignment horizontal="center"/>
    </xf>
    <xf numFmtId="164" fontId="10" fillId="0" borderId="12" xfId="42" applyNumberFormat="1" applyFont="1" applyFill="1" applyBorder="1" applyAlignment="1">
      <alignment horizontal="center"/>
    </xf>
    <xf numFmtId="164" fontId="10" fillId="0" borderId="12" xfId="42" applyNumberFormat="1" applyFont="1" applyFill="1" applyBorder="1" applyAlignment="1">
      <alignment/>
    </xf>
    <xf numFmtId="0" fontId="11" fillId="0" borderId="0" xfId="0" applyFont="1" applyFill="1" applyAlignment="1">
      <alignment/>
    </xf>
    <xf numFmtId="164" fontId="3" fillId="0" borderId="12" xfId="42" applyNumberFormat="1" applyFont="1" applyFill="1" applyBorder="1" applyAlignment="1">
      <alignment/>
    </xf>
    <xf numFmtId="3" fontId="3" fillId="0" borderId="0" xfId="0" applyNumberFormat="1" applyFont="1" applyFill="1" applyAlignment="1">
      <alignment/>
    </xf>
    <xf numFmtId="0" fontId="7" fillId="0" borderId="13" xfId="0" applyFont="1" applyFill="1" applyBorder="1" applyAlignment="1">
      <alignment horizontal="left" vertical="center" wrapText="1"/>
    </xf>
    <xf numFmtId="0" fontId="7" fillId="0" borderId="13" xfId="0" applyFont="1" applyFill="1" applyBorder="1" applyAlignment="1">
      <alignment horizontal="center"/>
    </xf>
    <xf numFmtId="164" fontId="7" fillId="0" borderId="13" xfId="42" applyNumberFormat="1" applyFont="1" applyFill="1" applyBorder="1" applyAlignment="1">
      <alignment horizontal="center"/>
    </xf>
    <xf numFmtId="164" fontId="7" fillId="0" borderId="13" xfId="42" applyNumberFormat="1" applyFont="1" applyFill="1" applyBorder="1" applyAlignment="1">
      <alignment/>
    </xf>
    <xf numFmtId="0" fontId="12" fillId="0" borderId="0" xfId="0" applyFont="1" applyFill="1" applyAlignment="1">
      <alignment horizontal="left"/>
    </xf>
    <xf numFmtId="0" fontId="12" fillId="0" borderId="0" xfId="0" applyFont="1" applyFill="1" applyAlignment="1">
      <alignment horizontal="center"/>
    </xf>
    <xf numFmtId="164" fontId="12" fillId="0" borderId="0" xfId="42" applyNumberFormat="1" applyFont="1" applyFill="1" applyAlignment="1">
      <alignment/>
    </xf>
    <xf numFmtId="164" fontId="13" fillId="0" borderId="0" xfId="42" applyNumberFormat="1" applyFont="1" applyFill="1" applyAlignment="1">
      <alignment/>
    </xf>
    <xf numFmtId="0" fontId="4"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164" fontId="8" fillId="0" borderId="0" xfId="42" applyNumberFormat="1" applyFont="1" applyFill="1" applyBorder="1" applyAlignment="1" applyProtection="1">
      <alignment horizontal="left" vertical="top" wrapText="1"/>
      <protection/>
    </xf>
    <xf numFmtId="0" fontId="3" fillId="0" borderId="0" xfId="60" applyFont="1" applyFill="1">
      <alignment/>
      <protection/>
    </xf>
    <xf numFmtId="0" fontId="3" fillId="0" borderId="0" xfId="60" applyFont="1" applyFill="1" applyBorder="1">
      <alignment/>
      <protection/>
    </xf>
    <xf numFmtId="3" fontId="3" fillId="0" borderId="0" xfId="60" applyNumberFormat="1" applyFont="1" applyFill="1" applyBorder="1">
      <alignment/>
      <protection/>
    </xf>
    <xf numFmtId="3" fontId="3" fillId="0" borderId="0" xfId="60" applyNumberFormat="1" applyFont="1" applyFill="1">
      <alignment/>
      <protection/>
    </xf>
    <xf numFmtId="0" fontId="14" fillId="0" borderId="0" xfId="60" applyFont="1" applyFill="1" applyAlignment="1">
      <alignment/>
      <protection/>
    </xf>
    <xf numFmtId="0" fontId="3" fillId="0" borderId="0" xfId="60" applyFont="1" applyFill="1" applyAlignment="1">
      <alignment/>
      <protection/>
    </xf>
    <xf numFmtId="0" fontId="4" fillId="0" borderId="0" xfId="60" applyFont="1" applyFill="1" applyBorder="1" applyAlignment="1">
      <alignment horizontal="center" vertical="center"/>
      <protection/>
    </xf>
    <xf numFmtId="0" fontId="3" fillId="0" borderId="10" xfId="60" applyFont="1" applyFill="1" applyBorder="1" applyAlignment="1">
      <alignment horizontal="center" vertical="center" wrapText="1"/>
      <protection/>
    </xf>
    <xf numFmtId="0" fontId="3" fillId="0" borderId="0" xfId="60" applyFont="1" applyFill="1" applyBorder="1" applyAlignment="1">
      <alignment horizontal="center" vertical="center" wrapText="1"/>
      <protection/>
    </xf>
    <xf numFmtId="3" fontId="7" fillId="0" borderId="0" xfId="60" applyNumberFormat="1" applyFont="1" applyFill="1" applyBorder="1" applyAlignment="1">
      <alignment horizontal="center" vertical="center" wrapText="1"/>
      <protection/>
    </xf>
    <xf numFmtId="0" fontId="3" fillId="0" borderId="14" xfId="60" applyFont="1" applyFill="1" applyBorder="1" applyAlignment="1">
      <alignment horizontal="center" vertical="center" wrapText="1"/>
      <protection/>
    </xf>
    <xf numFmtId="0" fontId="3" fillId="0" borderId="14" xfId="60" applyFont="1" applyFill="1" applyBorder="1" applyAlignment="1">
      <alignment horizontal="right" vertical="center" wrapText="1"/>
      <protection/>
    </xf>
    <xf numFmtId="0" fontId="3" fillId="0" borderId="11" xfId="60" applyFont="1" applyBorder="1" applyAlignment="1">
      <alignment vertical="center" wrapText="1"/>
      <protection/>
    </xf>
    <xf numFmtId="0" fontId="3" fillId="0" borderId="11" xfId="60" applyFont="1" applyBorder="1">
      <alignment/>
      <protection/>
    </xf>
    <xf numFmtId="3" fontId="3" fillId="0" borderId="11" xfId="60" applyNumberFormat="1" applyFont="1" applyBorder="1">
      <alignment/>
      <protection/>
    </xf>
    <xf numFmtId="0" fontId="3" fillId="0" borderId="0" xfId="60" applyFont="1" applyBorder="1">
      <alignment/>
      <protection/>
    </xf>
    <xf numFmtId="3" fontId="3" fillId="0" borderId="0" xfId="60" applyNumberFormat="1" applyFont="1" applyBorder="1">
      <alignment/>
      <protection/>
    </xf>
    <xf numFmtId="3" fontId="3" fillId="0" borderId="0" xfId="60" applyNumberFormat="1" applyFont="1">
      <alignment/>
      <protection/>
    </xf>
    <xf numFmtId="0" fontId="3" fillId="0" borderId="0" xfId="60" applyFont="1">
      <alignment/>
      <protection/>
    </xf>
    <xf numFmtId="0" fontId="7" fillId="0" borderId="12" xfId="60" applyFont="1" applyBorder="1" applyAlignment="1">
      <alignment vertical="center" wrapText="1"/>
      <protection/>
    </xf>
    <xf numFmtId="0" fontId="7" fillId="0" borderId="12" xfId="60" applyFont="1" applyBorder="1">
      <alignment/>
      <protection/>
    </xf>
    <xf numFmtId="3" fontId="7" fillId="0" borderId="12" xfId="60" applyNumberFormat="1" applyFont="1" applyBorder="1">
      <alignment/>
      <protection/>
    </xf>
    <xf numFmtId="3" fontId="7" fillId="0" borderId="0" xfId="60" applyNumberFormat="1" applyFont="1" applyBorder="1">
      <alignment/>
      <protection/>
    </xf>
    <xf numFmtId="3" fontId="15" fillId="0" borderId="0" xfId="60" applyNumberFormat="1" applyFont="1" applyBorder="1">
      <alignment/>
      <protection/>
    </xf>
    <xf numFmtId="0" fontId="3" fillId="0" borderId="12" xfId="60" applyFont="1" applyBorder="1" applyAlignment="1">
      <alignment vertical="center" wrapText="1"/>
      <protection/>
    </xf>
    <xf numFmtId="0" fontId="3" fillId="0" borderId="12" xfId="60" applyFont="1" applyBorder="1">
      <alignment/>
      <protection/>
    </xf>
    <xf numFmtId="3" fontId="3" fillId="0" borderId="12" xfId="60" applyNumberFormat="1" applyFont="1" applyBorder="1">
      <alignment/>
      <protection/>
    </xf>
    <xf numFmtId="3" fontId="16" fillId="0" borderId="0" xfId="60" applyNumberFormat="1" applyFont="1" applyBorder="1">
      <alignment/>
      <protection/>
    </xf>
    <xf numFmtId="3" fontId="15" fillId="0" borderId="0" xfId="60" applyNumberFormat="1" applyFont="1">
      <alignment/>
      <protection/>
    </xf>
    <xf numFmtId="3" fontId="7" fillId="33" borderId="12" xfId="60" applyNumberFormat="1" applyFont="1" applyFill="1" applyBorder="1">
      <alignment/>
      <protection/>
    </xf>
    <xf numFmtId="3" fontId="7" fillId="33" borderId="0" xfId="60" applyNumberFormat="1" applyFont="1" applyFill="1" applyBorder="1">
      <alignment/>
      <protection/>
    </xf>
    <xf numFmtId="3" fontId="7" fillId="0" borderId="0" xfId="60" applyNumberFormat="1" applyFont="1" applyBorder="1" applyAlignment="1">
      <alignment horizontal="center"/>
      <protection/>
    </xf>
    <xf numFmtId="3" fontId="7" fillId="0" borderId="0" xfId="60" applyNumberFormat="1" applyFont="1">
      <alignment/>
      <protection/>
    </xf>
    <xf numFmtId="3" fontId="16" fillId="33" borderId="12" xfId="60" applyNumberFormat="1" applyFont="1" applyFill="1" applyBorder="1" applyAlignment="1">
      <alignment horizontal="left"/>
      <protection/>
    </xf>
    <xf numFmtId="3" fontId="3" fillId="33" borderId="12" xfId="60" applyNumberFormat="1" applyFont="1" applyFill="1" applyBorder="1">
      <alignment/>
      <protection/>
    </xf>
    <xf numFmtId="3" fontId="3" fillId="33" borderId="0" xfId="60" applyNumberFormat="1" applyFont="1" applyFill="1" applyBorder="1">
      <alignment/>
      <protection/>
    </xf>
    <xf numFmtId="3" fontId="7" fillId="0" borderId="0" xfId="60" applyNumberFormat="1" applyFont="1" applyAlignment="1">
      <alignment horizontal="left"/>
      <protection/>
    </xf>
    <xf numFmtId="3" fontId="7" fillId="0" borderId="0" xfId="60" applyNumberFormat="1" applyFont="1" applyBorder="1" applyAlignment="1">
      <alignment horizontal="right"/>
      <protection/>
    </xf>
    <xf numFmtId="3" fontId="3" fillId="0" borderId="0" xfId="60" applyNumberFormat="1" applyFont="1" applyBorder="1" applyAlignment="1">
      <alignment horizontal="center"/>
      <protection/>
    </xf>
    <xf numFmtId="3" fontId="7" fillId="34" borderId="12" xfId="60" applyNumberFormat="1" applyFont="1" applyFill="1" applyBorder="1">
      <alignment/>
      <protection/>
    </xf>
    <xf numFmtId="3" fontId="16" fillId="0" borderId="0" xfId="60" applyNumberFormat="1" applyFont="1" applyBorder="1" applyAlignment="1">
      <alignment horizontal="left"/>
      <protection/>
    </xf>
    <xf numFmtId="3" fontId="3" fillId="0" borderId="0" xfId="60" applyNumberFormat="1" applyFont="1" applyAlignment="1">
      <alignment horizontal="center"/>
      <protection/>
    </xf>
    <xf numFmtId="3" fontId="16" fillId="33" borderId="0" xfId="60" applyNumberFormat="1" applyFont="1" applyFill="1" applyBorder="1" applyAlignment="1">
      <alignment horizontal="left"/>
      <protection/>
    </xf>
    <xf numFmtId="3" fontId="3" fillId="33" borderId="12" xfId="60" applyNumberFormat="1" applyFont="1" applyFill="1" applyBorder="1" applyAlignment="1">
      <alignment horizontal="center"/>
      <protection/>
    </xf>
    <xf numFmtId="3" fontId="3" fillId="33" borderId="0" xfId="60" applyNumberFormat="1" applyFont="1" applyFill="1" applyBorder="1" applyAlignment="1">
      <alignment horizontal="center"/>
      <protection/>
    </xf>
    <xf numFmtId="0" fontId="7" fillId="0" borderId="15" xfId="60" applyFont="1" applyBorder="1" applyAlignment="1">
      <alignment vertical="center" wrapText="1"/>
      <protection/>
    </xf>
    <xf numFmtId="0" fontId="7" fillId="0" borderId="15" xfId="60" applyFont="1" applyBorder="1">
      <alignment/>
      <protection/>
    </xf>
    <xf numFmtId="3" fontId="7" fillId="33" borderId="16" xfId="60" applyNumberFormat="1" applyFont="1" applyFill="1" applyBorder="1" applyAlignment="1" applyProtection="1">
      <alignment horizontal="right" vertical="top" wrapText="1"/>
      <protection/>
    </xf>
    <xf numFmtId="3" fontId="7" fillId="0" borderId="17" xfId="60" applyNumberFormat="1" applyFont="1" applyFill="1" applyBorder="1" applyAlignment="1" applyProtection="1">
      <alignment horizontal="right" vertical="top" wrapText="1"/>
      <protection/>
    </xf>
    <xf numFmtId="3" fontId="7" fillId="0" borderId="0" xfId="60" applyNumberFormat="1" applyFont="1" applyFill="1" applyBorder="1" applyAlignment="1" applyProtection="1">
      <alignment horizontal="right" vertical="top" wrapText="1"/>
      <protection/>
    </xf>
    <xf numFmtId="0" fontId="3" fillId="0" borderId="18" xfId="60" applyFont="1" applyBorder="1" applyAlignment="1">
      <alignment vertical="center" wrapText="1"/>
      <protection/>
    </xf>
    <xf numFmtId="0" fontId="3" fillId="0" borderId="18" xfId="60" applyFont="1" applyBorder="1">
      <alignment/>
      <protection/>
    </xf>
    <xf numFmtId="0" fontId="3" fillId="0" borderId="19" xfId="60" applyFont="1" applyBorder="1">
      <alignment/>
      <protection/>
    </xf>
    <xf numFmtId="3" fontId="3" fillId="0" borderId="19" xfId="60" applyNumberFormat="1" applyFont="1" applyBorder="1">
      <alignment/>
      <protection/>
    </xf>
    <xf numFmtId="3" fontId="3" fillId="0" borderId="17" xfId="60" applyNumberFormat="1" applyFont="1" applyFill="1" applyBorder="1" applyAlignment="1" applyProtection="1">
      <alignment horizontal="right" vertical="top" wrapText="1"/>
      <protection/>
    </xf>
    <xf numFmtId="3" fontId="3" fillId="0" borderId="0" xfId="60" applyNumberFormat="1" applyFont="1" applyFill="1" applyBorder="1" applyAlignment="1" applyProtection="1">
      <alignment horizontal="right" vertical="top" wrapText="1"/>
      <protection/>
    </xf>
    <xf numFmtId="0" fontId="4" fillId="0" borderId="0" xfId="60" applyNumberFormat="1" applyFont="1" applyFill="1" applyBorder="1" applyAlignment="1" applyProtection="1">
      <alignment horizontal="center" vertical="top" wrapText="1"/>
      <protection/>
    </xf>
    <xf numFmtId="3" fontId="4" fillId="0" borderId="0" xfId="60" applyNumberFormat="1" applyFont="1" applyFill="1" applyBorder="1" applyAlignment="1" applyProtection="1">
      <alignment horizontal="center" vertical="top" wrapText="1"/>
      <protection/>
    </xf>
    <xf numFmtId="3" fontId="17" fillId="0" borderId="0" xfId="60" applyNumberFormat="1" applyFont="1">
      <alignment/>
      <protection/>
    </xf>
    <xf numFmtId="3" fontId="14" fillId="0" borderId="0" xfId="60" applyNumberFormat="1" applyFont="1" applyFill="1" applyBorder="1" applyAlignment="1" applyProtection="1">
      <alignment horizontal="center" vertical="top" wrapText="1"/>
      <protection/>
    </xf>
    <xf numFmtId="0" fontId="14" fillId="0" borderId="0" xfId="60" applyNumberFormat="1" applyFont="1" applyFill="1" applyBorder="1" applyAlignment="1" applyProtection="1">
      <alignment horizontal="center" vertical="top" wrapText="1"/>
      <protection/>
    </xf>
    <xf numFmtId="0" fontId="4" fillId="0" borderId="0" xfId="60" applyNumberFormat="1" applyFont="1" applyFill="1" applyBorder="1" applyAlignment="1" applyProtection="1">
      <alignment horizontal="left" vertical="top" wrapText="1"/>
      <protection/>
    </xf>
    <xf numFmtId="0" fontId="8" fillId="0" borderId="0" xfId="60" applyNumberFormat="1" applyFont="1" applyFill="1" applyBorder="1" applyAlignment="1" applyProtection="1">
      <alignment horizontal="left" vertical="top" wrapText="1"/>
      <protection/>
    </xf>
    <xf numFmtId="3" fontId="8" fillId="0" borderId="0" xfId="60" applyNumberFormat="1" applyFont="1" applyFill="1" applyBorder="1" applyAlignment="1" applyProtection="1">
      <alignment horizontal="left" vertical="top" wrapText="1"/>
      <protection/>
    </xf>
    <xf numFmtId="0" fontId="7" fillId="0" borderId="0" xfId="60" applyFont="1">
      <alignment/>
      <protection/>
    </xf>
    <xf numFmtId="0" fontId="7" fillId="0" borderId="0" xfId="60" applyFont="1" applyBorder="1">
      <alignment/>
      <protection/>
    </xf>
    <xf numFmtId="0" fontId="3" fillId="35" borderId="0" xfId="60" applyFont="1" applyFill="1">
      <alignment/>
      <protection/>
    </xf>
    <xf numFmtId="0" fontId="7" fillId="0" borderId="0" xfId="60" applyFont="1" applyAlignment="1">
      <alignment wrapText="1"/>
      <protection/>
    </xf>
    <xf numFmtId="3" fontId="7" fillId="0" borderId="0" xfId="60" applyNumberFormat="1" applyFont="1" applyBorder="1" quotePrefix="1">
      <alignment/>
      <protection/>
    </xf>
    <xf numFmtId="3" fontId="3" fillId="0" borderId="0" xfId="60" applyNumberFormat="1" applyFont="1" applyBorder="1" quotePrefix="1">
      <alignment/>
      <protection/>
    </xf>
    <xf numFmtId="3" fontId="7" fillId="35" borderId="0" xfId="60" applyNumberFormat="1" applyFont="1" applyFill="1" applyBorder="1">
      <alignment/>
      <protection/>
    </xf>
    <xf numFmtId="3" fontId="7" fillId="0" borderId="0" xfId="60" applyNumberFormat="1" applyFont="1" quotePrefix="1">
      <alignment/>
      <protection/>
    </xf>
    <xf numFmtId="3" fontId="18" fillId="0" borderId="0" xfId="60" applyNumberFormat="1" applyFont="1" applyBorder="1">
      <alignment/>
      <protection/>
    </xf>
    <xf numFmtId="3" fontId="7" fillId="0" borderId="0" xfId="60" applyNumberFormat="1" applyFont="1" applyBorder="1" applyAlignment="1">
      <alignment/>
      <protection/>
    </xf>
    <xf numFmtId="164" fontId="7" fillId="0" borderId="0" xfId="45" applyNumberFormat="1" applyFont="1" applyBorder="1" applyAlignment="1">
      <alignment horizontal="center"/>
    </xf>
    <xf numFmtId="164" fontId="7" fillId="0" borderId="0" xfId="60" applyNumberFormat="1" applyFont="1">
      <alignment/>
      <protection/>
    </xf>
    <xf numFmtId="164" fontId="7" fillId="0" borderId="0" xfId="47" applyNumberFormat="1" applyFont="1" applyAlignment="1">
      <alignment/>
    </xf>
    <xf numFmtId="165" fontId="7" fillId="0" borderId="0" xfId="47" applyNumberFormat="1" applyFont="1" applyAlignment="1">
      <alignment/>
    </xf>
    <xf numFmtId="164" fontId="7" fillId="0" borderId="0" xfId="45" applyNumberFormat="1" applyFont="1" applyAlignment="1">
      <alignment/>
    </xf>
    <xf numFmtId="164" fontId="3" fillId="0" borderId="0" xfId="45" applyNumberFormat="1" applyFont="1" applyAlignment="1">
      <alignment/>
    </xf>
    <xf numFmtId="0" fontId="3" fillId="0" borderId="12" xfId="60" applyFont="1" applyBorder="1" applyAlignment="1" quotePrefix="1">
      <alignment vertical="center" wrapText="1"/>
      <protection/>
    </xf>
    <xf numFmtId="0" fontId="7" fillId="0" borderId="0" xfId="60" applyFont="1" applyAlignment="1">
      <alignment horizontal="right"/>
      <protection/>
    </xf>
    <xf numFmtId="164" fontId="7" fillId="0" borderId="0" xfId="60" applyNumberFormat="1" applyFont="1" applyBorder="1">
      <alignment/>
      <protection/>
    </xf>
    <xf numFmtId="164" fontId="7" fillId="0" borderId="0" xfId="60" applyNumberFormat="1" applyFont="1" quotePrefix="1">
      <alignment/>
      <protection/>
    </xf>
    <xf numFmtId="164" fontId="18" fillId="0" borderId="0" xfId="45" applyNumberFormat="1" applyFont="1" applyBorder="1" applyAlignment="1">
      <alignment/>
    </xf>
    <xf numFmtId="164" fontId="7" fillId="35" borderId="0" xfId="45" applyNumberFormat="1" applyFont="1" applyFill="1" applyAlignment="1">
      <alignment/>
    </xf>
    <xf numFmtId="164" fontId="18" fillId="0" borderId="0" xfId="60" applyNumberFormat="1" applyFont="1" applyBorder="1">
      <alignment/>
      <protection/>
    </xf>
    <xf numFmtId="164" fontId="17" fillId="0" borderId="0" xfId="45" applyNumberFormat="1" applyFont="1" applyAlignment="1">
      <alignment/>
    </xf>
    <xf numFmtId="164" fontId="20" fillId="0" borderId="0" xfId="45" applyNumberFormat="1" applyFont="1" applyAlignment="1">
      <alignment/>
    </xf>
    <xf numFmtId="164" fontId="14" fillId="0" borderId="0" xfId="45" applyNumberFormat="1" applyFont="1" applyAlignment="1">
      <alignment/>
    </xf>
    <xf numFmtId="164" fontId="3" fillId="0" borderId="0" xfId="47" applyNumberFormat="1" applyFont="1" applyAlignment="1">
      <alignment/>
    </xf>
    <xf numFmtId="164" fontId="3" fillId="0" borderId="0" xfId="45" applyNumberFormat="1" applyFont="1" applyBorder="1" applyAlignment="1">
      <alignment/>
    </xf>
    <xf numFmtId="0" fontId="21" fillId="0" borderId="0" xfId="59" applyNumberFormat="1" applyFont="1" applyFill="1" applyBorder="1" applyAlignment="1" applyProtection="1">
      <alignment horizontal="left" vertical="top" wrapText="1"/>
      <protection/>
    </xf>
    <xf numFmtId="0" fontId="21" fillId="0" borderId="0" xfId="59" applyFont="1">
      <alignment/>
      <protection/>
    </xf>
    <xf numFmtId="0" fontId="2" fillId="0" borderId="20" xfId="59" applyNumberFormat="1" applyFont="1" applyFill="1" applyBorder="1" applyAlignment="1" applyProtection="1">
      <alignment horizontal="center" vertical="center" wrapText="1"/>
      <protection/>
    </xf>
    <xf numFmtId="0" fontId="2" fillId="0" borderId="21" xfId="59" applyNumberFormat="1" applyFont="1" applyFill="1" applyBorder="1" applyAlignment="1" applyProtection="1">
      <alignment horizontal="left" vertical="top" wrapText="1"/>
      <protection/>
    </xf>
    <xf numFmtId="0" fontId="23" fillId="0" borderId="21" xfId="59" applyNumberFormat="1" applyFont="1" applyFill="1" applyBorder="1" applyAlignment="1" applyProtection="1">
      <alignment horizontal="left" vertical="top" wrapText="1"/>
      <protection/>
    </xf>
    <xf numFmtId="164" fontId="21" fillId="0" borderId="0" xfId="59" applyNumberFormat="1" applyFont="1">
      <alignment/>
      <protection/>
    </xf>
    <xf numFmtId="0" fontId="23" fillId="0" borderId="22" xfId="59" applyNumberFormat="1" applyFont="1" applyFill="1" applyBorder="1" applyAlignment="1" applyProtection="1">
      <alignment horizontal="left" vertical="top" wrapText="1"/>
      <protection/>
    </xf>
    <xf numFmtId="0" fontId="4" fillId="0" borderId="0" xfId="59" applyNumberFormat="1" applyFont="1" applyFill="1" applyBorder="1" applyAlignment="1" applyProtection="1">
      <alignment horizontal="center" vertical="top" wrapText="1"/>
      <protection/>
    </xf>
    <xf numFmtId="0" fontId="23" fillId="0" borderId="0" xfId="61" applyFont="1">
      <alignment/>
      <protection/>
    </xf>
    <xf numFmtId="0" fontId="21" fillId="0" borderId="0" xfId="61" applyFont="1">
      <alignment/>
      <protection/>
    </xf>
    <xf numFmtId="0" fontId="2" fillId="0" borderId="0" xfId="61" applyFont="1" applyAlignment="1">
      <alignment horizontal="center"/>
      <protection/>
    </xf>
    <xf numFmtId="0" fontId="25" fillId="0" borderId="0" xfId="61" applyFont="1">
      <alignment/>
      <protection/>
    </xf>
    <xf numFmtId="0" fontId="4" fillId="0" borderId="0" xfId="61" applyFont="1">
      <alignment/>
      <protection/>
    </xf>
    <xf numFmtId="0" fontId="25" fillId="0" borderId="0" xfId="61" applyFont="1" applyAlignment="1">
      <alignment horizontal="center"/>
      <protection/>
    </xf>
    <xf numFmtId="0" fontId="2" fillId="0" borderId="0" xfId="61" applyFont="1">
      <alignment/>
      <protection/>
    </xf>
    <xf numFmtId="0" fontId="21" fillId="0" borderId="0" xfId="61" applyFont="1" applyAlignment="1">
      <alignment horizontal="center"/>
      <protection/>
    </xf>
    <xf numFmtId="0" fontId="23" fillId="0" borderId="23" xfId="61" applyFont="1" applyBorder="1">
      <alignment/>
      <protection/>
    </xf>
    <xf numFmtId="0" fontId="2" fillId="0" borderId="23" xfId="61" applyFont="1" applyBorder="1">
      <alignment/>
      <protection/>
    </xf>
    <xf numFmtId="0" fontId="4" fillId="0" borderId="23" xfId="61" applyFont="1" applyBorder="1">
      <alignment/>
      <protection/>
    </xf>
    <xf numFmtId="0" fontId="21" fillId="0" borderId="23" xfId="61" applyFont="1" applyBorder="1" applyAlignment="1">
      <alignment horizontal="center"/>
      <protection/>
    </xf>
    <xf numFmtId="0" fontId="5" fillId="0" borderId="0" xfId="61" applyFont="1">
      <alignment/>
      <protection/>
    </xf>
    <xf numFmtId="0" fontId="23" fillId="0" borderId="0" xfId="61" applyFont="1" applyAlignment="1">
      <alignment vertical="top"/>
      <protection/>
    </xf>
    <xf numFmtId="0" fontId="21" fillId="0" borderId="0" xfId="61" applyFont="1" applyAlignment="1">
      <alignment horizontal="justify" vertical="center" wrapText="1"/>
      <protection/>
    </xf>
    <xf numFmtId="0" fontId="25" fillId="0" borderId="0" xfId="61" applyFont="1" applyAlignment="1">
      <alignment horizontal="right"/>
      <protection/>
    </xf>
    <xf numFmtId="0" fontId="26" fillId="0" borderId="0" xfId="61" applyFont="1">
      <alignment/>
      <protection/>
    </xf>
    <xf numFmtId="0" fontId="27" fillId="0" borderId="0" xfId="61" applyFont="1">
      <alignment/>
      <protection/>
    </xf>
    <xf numFmtId="0" fontId="28" fillId="0" borderId="0" xfId="61" applyFont="1">
      <alignment/>
      <protection/>
    </xf>
    <xf numFmtId="0" fontId="25" fillId="0" borderId="0" xfId="61" applyFont="1" applyAlignment="1">
      <alignment vertical="center"/>
      <protection/>
    </xf>
    <xf numFmtId="0" fontId="33" fillId="0" borderId="0" xfId="61" applyFont="1">
      <alignment/>
      <protection/>
    </xf>
    <xf numFmtId="14" fontId="25" fillId="0" borderId="24" xfId="61" applyNumberFormat="1" applyFont="1" applyBorder="1" applyAlignment="1">
      <alignment horizontal="right"/>
      <protection/>
    </xf>
    <xf numFmtId="0" fontId="34" fillId="0" borderId="0" xfId="61" applyFont="1" applyAlignment="1">
      <alignment horizontal="center"/>
      <protection/>
    </xf>
    <xf numFmtId="3" fontId="25" fillId="0" borderId="0" xfId="61" applyNumberFormat="1" applyFont="1" applyFill="1">
      <alignment/>
      <protection/>
    </xf>
    <xf numFmtId="3" fontId="25" fillId="0" borderId="0" xfId="61" applyNumberFormat="1" applyFont="1">
      <alignment/>
      <protection/>
    </xf>
    <xf numFmtId="0" fontId="25" fillId="0" borderId="24" xfId="61" applyFont="1" applyBorder="1">
      <alignment/>
      <protection/>
    </xf>
    <xf numFmtId="3" fontId="33" fillId="0" borderId="0" xfId="61" applyNumberFormat="1" applyFont="1">
      <alignment/>
      <protection/>
    </xf>
    <xf numFmtId="3" fontId="33" fillId="0" borderId="23" xfId="61" applyNumberFormat="1" applyFont="1" applyBorder="1">
      <alignment/>
      <protection/>
    </xf>
    <xf numFmtId="0" fontId="33" fillId="0" borderId="23" xfId="61" applyFont="1" applyBorder="1">
      <alignment/>
      <protection/>
    </xf>
    <xf numFmtId="0" fontId="25" fillId="0" borderId="23" xfId="61" applyFont="1" applyBorder="1">
      <alignment/>
      <protection/>
    </xf>
    <xf numFmtId="0" fontId="25" fillId="0" borderId="0" xfId="61" applyFont="1" applyBorder="1">
      <alignment/>
      <protection/>
    </xf>
    <xf numFmtId="0" fontId="21" fillId="0" borderId="0" xfId="61" applyFont="1" applyAlignment="1">
      <alignment/>
      <protection/>
    </xf>
    <xf numFmtId="164" fontId="25" fillId="0" borderId="0" xfId="46" applyNumberFormat="1" applyFont="1" applyAlignment="1">
      <alignment/>
    </xf>
    <xf numFmtId="0" fontId="24" fillId="0" borderId="0" xfId="61">
      <alignment/>
      <protection/>
    </xf>
    <xf numFmtId="166" fontId="32" fillId="0" borderId="0" xfId="62" applyNumberFormat="1" applyFont="1" applyAlignment="1" applyProtection="1">
      <alignment horizontal="left" vertical="top"/>
      <protection locked="0"/>
    </xf>
    <xf numFmtId="166" fontId="32" fillId="0" borderId="0" xfId="62" applyNumberFormat="1" applyFont="1" applyAlignment="1" applyProtection="1">
      <alignment vertical="top"/>
      <protection locked="0"/>
    </xf>
    <xf numFmtId="166" fontId="35" fillId="0" borderId="0" xfId="64" applyNumberFormat="1" applyFont="1" applyProtection="1">
      <alignment/>
      <protection locked="0"/>
    </xf>
    <xf numFmtId="166" fontId="36" fillId="0" borderId="24" xfId="64" applyNumberFormat="1" applyFont="1" applyBorder="1" applyAlignment="1" applyProtection="1">
      <alignment horizontal="center"/>
      <protection locked="0"/>
    </xf>
    <xf numFmtId="166" fontId="36" fillId="0" borderId="24" xfId="64" applyNumberFormat="1" applyFont="1" applyBorder="1" applyProtection="1">
      <alignment/>
      <protection locked="0"/>
    </xf>
    <xf numFmtId="166" fontId="36" fillId="0" borderId="0" xfId="64" applyNumberFormat="1" applyFont="1" applyBorder="1" applyProtection="1">
      <alignment/>
      <protection locked="0"/>
    </xf>
    <xf numFmtId="166" fontId="37" fillId="0" borderId="24" xfId="65" applyNumberFormat="1" applyFont="1" applyBorder="1" applyAlignment="1" applyProtection="1">
      <alignment horizontal="right" vertical="top"/>
      <protection locked="0"/>
    </xf>
    <xf numFmtId="166" fontId="32" fillId="0" borderId="23" xfId="64" applyNumberFormat="1" applyFont="1" applyBorder="1" applyAlignment="1" applyProtection="1">
      <alignment horizontal="center" vertical="center" wrapText="1"/>
      <protection locked="0"/>
    </xf>
    <xf numFmtId="166" fontId="32" fillId="0" borderId="0" xfId="63" applyNumberFormat="1" applyFont="1" applyFill="1" applyBorder="1" applyAlignment="1" applyProtection="1">
      <alignment horizontal="left"/>
      <protection locked="0"/>
    </xf>
    <xf numFmtId="166" fontId="32" fillId="0" borderId="24" xfId="64" applyNumberFormat="1" applyFont="1" applyBorder="1" applyAlignment="1" applyProtection="1">
      <alignment horizontal="center" vertical="center" wrapText="1"/>
      <protection locked="0"/>
    </xf>
    <xf numFmtId="166" fontId="32" fillId="0" borderId="0" xfId="63" applyNumberFormat="1" applyFont="1" applyFill="1" applyBorder="1" applyAlignment="1" applyProtection="1">
      <alignment horizontal="right"/>
      <protection locked="0"/>
    </xf>
    <xf numFmtId="0" fontId="30" fillId="0" borderId="0" xfId="61" applyFont="1" applyAlignment="1">
      <alignment horizontal="right"/>
      <protection/>
    </xf>
    <xf numFmtId="166" fontId="32" fillId="0" borderId="0" xfId="64" applyNumberFormat="1" applyFont="1" applyAlignment="1" applyProtection="1">
      <alignment/>
      <protection locked="0"/>
    </xf>
    <xf numFmtId="166" fontId="32" fillId="0" borderId="0" xfId="66" applyNumberFormat="1" applyFont="1" applyAlignment="1" applyProtection="1">
      <alignment vertical="top" wrapText="1"/>
      <protection locked="0"/>
    </xf>
    <xf numFmtId="166" fontId="38" fillId="0" borderId="0" xfId="63" applyNumberFormat="1" applyFont="1" applyFill="1" applyAlignment="1" applyProtection="1">
      <alignment horizontal="justify" vertical="top"/>
      <protection locked="0"/>
    </xf>
    <xf numFmtId="166" fontId="32" fillId="0" borderId="0" xfId="63" applyNumberFormat="1" applyFont="1" applyFill="1" applyBorder="1" applyAlignment="1" applyProtection="1">
      <alignment horizontal="right" shrinkToFit="1"/>
      <protection locked="0"/>
    </xf>
    <xf numFmtId="0" fontId="24" fillId="0" borderId="0" xfId="61" applyAlignment="1">
      <alignment horizontal="right"/>
      <protection/>
    </xf>
    <xf numFmtId="166" fontId="38" fillId="0" borderId="0" xfId="64" applyNumberFormat="1" applyFont="1" applyAlignment="1" applyProtection="1">
      <alignment/>
      <protection locked="0"/>
    </xf>
    <xf numFmtId="166" fontId="38" fillId="0" borderId="0" xfId="63" applyNumberFormat="1" applyFont="1" applyFill="1" applyBorder="1" applyAlignment="1" applyProtection="1">
      <alignment horizontal="right" shrinkToFit="1"/>
      <protection locked="0"/>
    </xf>
    <xf numFmtId="166" fontId="38" fillId="0" borderId="24" xfId="63" applyNumberFormat="1" applyFont="1" applyFill="1" applyBorder="1" applyAlignment="1" applyProtection="1">
      <alignment horizontal="right" shrinkToFit="1"/>
      <protection locked="0"/>
    </xf>
    <xf numFmtId="0" fontId="39" fillId="0" borderId="0" xfId="61" applyFont="1" applyAlignment="1">
      <alignment horizontal="right"/>
      <protection/>
    </xf>
    <xf numFmtId="166" fontId="32" fillId="0" borderId="24" xfId="63" applyNumberFormat="1" applyFont="1" applyFill="1" applyBorder="1" applyAlignment="1" applyProtection="1">
      <alignment horizontal="right" shrinkToFit="1"/>
      <protection locked="0"/>
    </xf>
    <xf numFmtId="166" fontId="32" fillId="0" borderId="0" xfId="64" applyNumberFormat="1" applyFont="1" applyBorder="1" applyAlignment="1" applyProtection="1">
      <alignment/>
      <protection locked="0"/>
    </xf>
    <xf numFmtId="166" fontId="32" fillId="0" borderId="25" xfId="64" applyNumberFormat="1" applyFont="1" applyBorder="1" applyAlignment="1" applyProtection="1">
      <alignment shrinkToFit="1"/>
      <protection/>
    </xf>
    <xf numFmtId="166" fontId="32" fillId="0" borderId="23" xfId="63" applyNumberFormat="1" applyFont="1" applyFill="1" applyBorder="1" applyAlignment="1" applyProtection="1">
      <alignment horizontal="right" shrinkToFit="1"/>
      <protection locked="0"/>
    </xf>
    <xf numFmtId="166" fontId="32" fillId="0" borderId="0" xfId="66" applyNumberFormat="1" applyFont="1" applyBorder="1" applyAlignment="1" applyProtection="1">
      <alignment vertical="top" shrinkToFit="1"/>
      <protection/>
    </xf>
    <xf numFmtId="166" fontId="38" fillId="0" borderId="0" xfId="63" applyNumberFormat="1" applyFont="1" applyFill="1" applyBorder="1" applyAlignment="1" applyProtection="1">
      <alignment horizontal="justify" vertical="top"/>
      <protection locked="0"/>
    </xf>
    <xf numFmtId="166" fontId="23" fillId="0" borderId="0" xfId="63" applyNumberFormat="1" applyFont="1" applyFill="1" applyAlignment="1" applyProtection="1">
      <alignment horizontal="justify" vertical="top"/>
      <protection locked="0"/>
    </xf>
    <xf numFmtId="166" fontId="2" fillId="0" borderId="0" xfId="63" applyNumberFormat="1" applyFont="1" applyFill="1" applyBorder="1" applyAlignment="1" applyProtection="1">
      <alignment horizontal="left"/>
      <protection locked="0"/>
    </xf>
    <xf numFmtId="166" fontId="2" fillId="0" borderId="23" xfId="63" applyNumberFormat="1" applyFont="1" applyFill="1" applyBorder="1" applyAlignment="1" applyProtection="1">
      <alignment horizontal="left"/>
      <protection locked="0"/>
    </xf>
    <xf numFmtId="166" fontId="2" fillId="0" borderId="23" xfId="63" applyNumberFormat="1" applyFont="1" applyFill="1" applyBorder="1" applyAlignment="1" applyProtection="1">
      <alignment horizontal="justify" vertical="top" wrapText="1"/>
      <protection locked="0"/>
    </xf>
    <xf numFmtId="166" fontId="2" fillId="0" borderId="0" xfId="63" applyNumberFormat="1" applyFont="1" applyFill="1" applyBorder="1" applyAlignment="1" applyProtection="1">
      <alignment horizontal="justify" vertical="top" wrapText="1"/>
      <protection locked="0"/>
    </xf>
    <xf numFmtId="166" fontId="2" fillId="0" borderId="23" xfId="63" applyNumberFormat="1" applyFont="1" applyFill="1" applyBorder="1" applyAlignment="1" applyProtection="1">
      <alignment horizontal="right"/>
      <protection locked="0"/>
    </xf>
    <xf numFmtId="166" fontId="2" fillId="0" borderId="0" xfId="63" applyNumberFormat="1" applyFont="1" applyFill="1" applyBorder="1" applyAlignment="1" applyProtection="1">
      <alignment horizontal="right"/>
      <protection locked="0"/>
    </xf>
    <xf numFmtId="166" fontId="23" fillId="0" borderId="0" xfId="63" applyNumberFormat="1" applyFont="1" applyFill="1" applyAlignment="1" applyProtection="1">
      <alignment vertical="center"/>
      <protection locked="0"/>
    </xf>
    <xf numFmtId="166" fontId="23" fillId="0" borderId="0" xfId="63" applyNumberFormat="1" applyFont="1" applyFill="1" applyBorder="1" applyAlignment="1" applyProtection="1">
      <alignment horizontal="right"/>
      <protection locked="0"/>
    </xf>
    <xf numFmtId="166" fontId="23" fillId="0" borderId="0" xfId="63" applyNumberFormat="1" applyFont="1" applyFill="1" applyAlignment="1" applyProtection="1">
      <alignment vertical="top"/>
      <protection locked="0"/>
    </xf>
    <xf numFmtId="166" fontId="23" fillId="0" borderId="0" xfId="63" applyNumberFormat="1" applyFont="1" applyFill="1" applyBorder="1" applyAlignment="1" applyProtection="1">
      <alignment horizontal="right" shrinkToFit="1"/>
      <protection locked="0"/>
    </xf>
    <xf numFmtId="0" fontId="36" fillId="0" borderId="0" xfId="64" applyNumberFormat="1" applyFont="1" applyAlignment="1" applyProtection="1">
      <alignment horizontal="center"/>
      <protection locked="0"/>
    </xf>
    <xf numFmtId="41" fontId="36" fillId="0" borderId="0" xfId="64" applyNumberFormat="1" applyFont="1" applyProtection="1">
      <alignment/>
      <protection locked="0"/>
    </xf>
    <xf numFmtId="167" fontId="36" fillId="0" borderId="0" xfId="64" applyNumberFormat="1" applyFont="1" applyProtection="1">
      <alignment/>
      <protection locked="0"/>
    </xf>
    <xf numFmtId="166" fontId="14" fillId="0" borderId="24" xfId="64" applyNumberFormat="1" applyFont="1" applyBorder="1" applyAlignment="1" applyProtection="1">
      <alignment horizontal="center" vertical="center" wrapText="1"/>
      <protection locked="0"/>
    </xf>
    <xf numFmtId="166" fontId="14" fillId="0" borderId="0" xfId="63" applyNumberFormat="1" applyFont="1" applyFill="1" applyBorder="1" applyAlignment="1" applyProtection="1">
      <alignment horizontal="left"/>
      <protection locked="0"/>
    </xf>
    <xf numFmtId="166" fontId="14" fillId="0" borderId="0" xfId="64" applyNumberFormat="1" applyFont="1" applyBorder="1" applyAlignment="1" applyProtection="1">
      <alignment horizontal="center" vertical="center" wrapText="1"/>
      <protection locked="0"/>
    </xf>
    <xf numFmtId="166" fontId="3" fillId="0" borderId="24" xfId="64" applyNumberFormat="1" applyFont="1" applyBorder="1" applyAlignment="1" applyProtection="1">
      <alignment horizontal="center" vertical="center" wrapText="1"/>
      <protection locked="0"/>
    </xf>
    <xf numFmtId="166" fontId="9" fillId="0" borderId="24" xfId="64" applyNumberFormat="1" applyFont="1" applyBorder="1" applyAlignment="1" applyProtection="1">
      <alignment horizontal="center" vertical="center" wrapText="1"/>
      <protection locked="0"/>
    </xf>
    <xf numFmtId="166" fontId="14" fillId="0" borderId="0" xfId="63" applyNumberFormat="1" applyFont="1" applyFill="1" applyBorder="1" applyAlignment="1" applyProtection="1">
      <alignment horizontal="right"/>
      <protection locked="0"/>
    </xf>
    <xf numFmtId="166" fontId="32" fillId="0" borderId="0" xfId="64" applyNumberFormat="1" applyFont="1" applyBorder="1" applyAlignment="1" applyProtection="1">
      <alignment shrinkToFit="1"/>
      <protection/>
    </xf>
    <xf numFmtId="0" fontId="40" fillId="0" borderId="0" xfId="61" applyFont="1" applyAlignment="1">
      <alignment horizontal="right"/>
      <protection/>
    </xf>
    <xf numFmtId="166" fontId="37" fillId="0" borderId="0" xfId="64" applyNumberFormat="1" applyFont="1" applyAlignment="1" applyProtection="1">
      <alignment/>
      <protection locked="0"/>
    </xf>
    <xf numFmtId="166" fontId="41" fillId="0" borderId="0" xfId="63" applyNumberFormat="1" applyFont="1" applyFill="1" applyBorder="1" applyAlignment="1" applyProtection="1">
      <alignment horizontal="left"/>
      <protection locked="0"/>
    </xf>
    <xf numFmtId="166" fontId="37" fillId="0" borderId="0" xfId="63" applyNumberFormat="1" applyFont="1" applyFill="1" applyBorder="1" applyAlignment="1" applyProtection="1">
      <alignment horizontal="right" shrinkToFit="1"/>
      <protection locked="0"/>
    </xf>
    <xf numFmtId="0" fontId="40" fillId="0" borderId="0" xfId="61" applyFont="1">
      <alignment/>
      <protection/>
    </xf>
    <xf numFmtId="0" fontId="6" fillId="0" borderId="0" xfId="61" applyFont="1">
      <alignment/>
      <protection/>
    </xf>
    <xf numFmtId="3" fontId="6" fillId="0" borderId="0" xfId="61" applyNumberFormat="1" applyFont="1">
      <alignment/>
      <protection/>
    </xf>
    <xf numFmtId="0" fontId="13" fillId="0" borderId="0" xfId="61" applyFont="1">
      <alignment/>
      <protection/>
    </xf>
    <xf numFmtId="3" fontId="6" fillId="0" borderId="24" xfId="61" applyNumberFormat="1" applyFont="1" applyBorder="1">
      <alignment/>
      <protection/>
    </xf>
    <xf numFmtId="0" fontId="42" fillId="0" borderId="0" xfId="61" applyFont="1">
      <alignment/>
      <protection/>
    </xf>
    <xf numFmtId="0" fontId="33" fillId="0" borderId="0" xfId="61" applyFont="1" applyAlignment="1">
      <alignment horizontal="center" vertical="center"/>
      <protection/>
    </xf>
    <xf numFmtId="0" fontId="25" fillId="0" borderId="25" xfId="61" applyFont="1" applyBorder="1">
      <alignment/>
      <protection/>
    </xf>
    <xf numFmtId="0" fontId="23" fillId="0" borderId="25" xfId="61" applyFont="1" applyBorder="1" applyAlignment="1">
      <alignment horizontal="center"/>
      <protection/>
    </xf>
    <xf numFmtId="0" fontId="25" fillId="0" borderId="26" xfId="61" applyFont="1" applyBorder="1">
      <alignment/>
      <protection/>
    </xf>
    <xf numFmtId="0" fontId="23" fillId="0" borderId="0" xfId="61" applyFont="1" applyBorder="1" applyAlignment="1">
      <alignment horizontal="center"/>
      <protection/>
    </xf>
    <xf numFmtId="0" fontId="34" fillId="0" borderId="24" xfId="61" applyFont="1" applyBorder="1" applyAlignment="1">
      <alignment horizontal="center"/>
      <protection/>
    </xf>
    <xf numFmtId="0" fontId="34" fillId="0" borderId="27" xfId="61" applyFont="1" applyBorder="1" applyAlignment="1">
      <alignment horizontal="center"/>
      <protection/>
    </xf>
    <xf numFmtId="0" fontId="34" fillId="0" borderId="0" xfId="61" applyFont="1" applyBorder="1" applyAlignment="1">
      <alignment horizontal="center"/>
      <protection/>
    </xf>
    <xf numFmtId="0" fontId="34" fillId="0" borderId="23" xfId="61" applyFont="1" applyBorder="1" applyAlignment="1">
      <alignment horizontal="center"/>
      <protection/>
    </xf>
    <xf numFmtId="0" fontId="23" fillId="0" borderId="28" xfId="61" applyFont="1" applyBorder="1" applyAlignment="1">
      <alignment horizontal="center" vertical="center" wrapText="1"/>
      <protection/>
    </xf>
    <xf numFmtId="0" fontId="23" fillId="0" borderId="29" xfId="61" applyFont="1" applyBorder="1" applyAlignment="1">
      <alignment horizontal="center" vertical="center" wrapText="1"/>
      <protection/>
    </xf>
    <xf numFmtId="0" fontId="23" fillId="0" borderId="30" xfId="61" applyFont="1" applyBorder="1" applyAlignment="1">
      <alignment horizontal="center" vertical="center" wrapText="1"/>
      <protection/>
    </xf>
    <xf numFmtId="0" fontId="23" fillId="0" borderId="23" xfId="61" applyFont="1" applyBorder="1" applyAlignment="1">
      <alignment horizontal="center" vertical="center"/>
      <protection/>
    </xf>
    <xf numFmtId="0" fontId="34" fillId="0" borderId="30" xfId="61" applyFont="1" applyBorder="1" applyAlignment="1">
      <alignment horizontal="center"/>
      <protection/>
    </xf>
    <xf numFmtId="0" fontId="23" fillId="0" borderId="28" xfId="61" applyFont="1" applyBorder="1" applyAlignment="1">
      <alignment horizontal="center" vertical="center"/>
      <protection/>
    </xf>
    <xf numFmtId="0" fontId="25" fillId="0" borderId="31" xfId="61" applyFont="1" applyBorder="1">
      <alignment/>
      <protection/>
    </xf>
    <xf numFmtId="0" fontId="25" fillId="0" borderId="32" xfId="61" applyFont="1" applyBorder="1">
      <alignment/>
      <protection/>
    </xf>
    <xf numFmtId="0" fontId="25" fillId="0" borderId="33" xfId="61" applyFont="1" applyBorder="1">
      <alignment/>
      <protection/>
    </xf>
    <xf numFmtId="0" fontId="25" fillId="0" borderId="16" xfId="61" applyFont="1" applyBorder="1">
      <alignment/>
      <protection/>
    </xf>
    <xf numFmtId="0" fontId="25" fillId="0" borderId="34" xfId="61" applyFont="1" applyBorder="1">
      <alignment/>
      <protection/>
    </xf>
    <xf numFmtId="0" fontId="25" fillId="0" borderId="27" xfId="61" applyFont="1" applyBorder="1">
      <alignment/>
      <protection/>
    </xf>
    <xf numFmtId="3" fontId="25" fillId="0" borderId="24" xfId="61" applyNumberFormat="1" applyFont="1" applyBorder="1">
      <alignment/>
      <protection/>
    </xf>
    <xf numFmtId="0" fontId="25" fillId="0" borderId="0" xfId="61" applyFont="1" applyFill="1">
      <alignment/>
      <protection/>
    </xf>
    <xf numFmtId="0" fontId="6" fillId="0" borderId="0" xfId="61" applyFont="1" applyFill="1">
      <alignment/>
      <protection/>
    </xf>
    <xf numFmtId="3" fontId="6" fillId="0" borderId="0" xfId="61" applyNumberFormat="1" applyFont="1" applyFill="1">
      <alignment/>
      <protection/>
    </xf>
    <xf numFmtId="3" fontId="33" fillId="0" borderId="0" xfId="61" applyNumberFormat="1" applyFont="1" applyBorder="1">
      <alignment/>
      <protection/>
    </xf>
    <xf numFmtId="0" fontId="17" fillId="0" borderId="31" xfId="61" applyFont="1" applyBorder="1" applyAlignment="1">
      <alignment horizontal="center"/>
      <protection/>
    </xf>
    <xf numFmtId="0" fontId="17" fillId="0" borderId="32" xfId="61" applyFont="1" applyBorder="1" applyAlignment="1">
      <alignment horizontal="center"/>
      <protection/>
    </xf>
    <xf numFmtId="0" fontId="25" fillId="0" borderId="25" xfId="61" applyFont="1" applyBorder="1" applyAlignment="1">
      <alignment horizontal="center"/>
      <protection/>
    </xf>
    <xf numFmtId="0" fontId="17" fillId="0" borderId="35" xfId="61" applyFont="1" applyBorder="1" applyAlignment="1">
      <alignment horizontal="center"/>
      <protection/>
    </xf>
    <xf numFmtId="0" fontId="25" fillId="0" borderId="0" xfId="61" applyFont="1" applyBorder="1" applyAlignment="1">
      <alignment horizontal="center"/>
      <protection/>
    </xf>
    <xf numFmtId="0" fontId="17" fillId="0" borderId="16" xfId="61" applyFont="1" applyBorder="1" applyAlignment="1">
      <alignment horizontal="center"/>
      <protection/>
    </xf>
    <xf numFmtId="0" fontId="17" fillId="0" borderId="34" xfId="61" applyFont="1" applyBorder="1" applyAlignment="1">
      <alignment horizontal="center"/>
      <protection/>
    </xf>
    <xf numFmtId="0" fontId="17" fillId="0" borderId="27" xfId="61" applyFont="1" applyBorder="1" applyAlignment="1">
      <alignment horizontal="center"/>
      <protection/>
    </xf>
    <xf numFmtId="0" fontId="17" fillId="0" borderId="35" xfId="61" applyFont="1" applyBorder="1">
      <alignment/>
      <protection/>
    </xf>
    <xf numFmtId="0" fontId="25" fillId="0" borderId="35" xfId="61" applyFont="1" applyBorder="1">
      <alignment/>
      <protection/>
    </xf>
    <xf numFmtId="0" fontId="17" fillId="0" borderId="36" xfId="61" applyFont="1" applyBorder="1">
      <alignment/>
      <protection/>
    </xf>
    <xf numFmtId="0" fontId="25" fillId="0" borderId="36" xfId="61" applyFont="1" applyBorder="1">
      <alignment/>
      <protection/>
    </xf>
    <xf numFmtId="0" fontId="17" fillId="0" borderId="37" xfId="61" applyFont="1" applyBorder="1">
      <alignment/>
      <protection/>
    </xf>
    <xf numFmtId="0" fontId="25" fillId="0" borderId="37" xfId="61" applyFont="1" applyBorder="1">
      <alignment/>
      <protection/>
    </xf>
    <xf numFmtId="0" fontId="25" fillId="0" borderId="38" xfId="61" applyFont="1" applyBorder="1">
      <alignment/>
      <protection/>
    </xf>
    <xf numFmtId="0" fontId="25" fillId="0" borderId="39" xfId="61" applyFont="1" applyBorder="1">
      <alignment/>
      <protection/>
    </xf>
    <xf numFmtId="0" fontId="25" fillId="0" borderId="40" xfId="61" applyFont="1" applyBorder="1">
      <alignment/>
      <protection/>
    </xf>
    <xf numFmtId="0" fontId="25" fillId="0" borderId="41" xfId="61" applyFont="1" applyBorder="1">
      <alignment/>
      <protection/>
    </xf>
    <xf numFmtId="0" fontId="17" fillId="0" borderId="22" xfId="61" applyFont="1" applyBorder="1">
      <alignment/>
      <protection/>
    </xf>
    <xf numFmtId="0" fontId="25" fillId="0" borderId="22" xfId="61" applyFont="1" applyBorder="1">
      <alignment/>
      <protection/>
    </xf>
    <xf numFmtId="0" fontId="25" fillId="0" borderId="42" xfId="61" applyFont="1" applyBorder="1">
      <alignment/>
      <protection/>
    </xf>
    <xf numFmtId="0" fontId="25" fillId="0" borderId="43" xfId="61" applyFont="1" applyBorder="1">
      <alignment/>
      <protection/>
    </xf>
    <xf numFmtId="0" fontId="17" fillId="0" borderId="0" xfId="61" applyFont="1" applyBorder="1">
      <alignment/>
      <protection/>
    </xf>
    <xf numFmtId="0" fontId="33" fillId="0" borderId="0" xfId="61" applyFont="1" applyBorder="1">
      <alignment/>
      <protection/>
    </xf>
    <xf numFmtId="0" fontId="33" fillId="0" borderId="0" xfId="61" applyFont="1" applyBorder="1" applyAlignment="1">
      <alignment horizontal="right"/>
      <protection/>
    </xf>
    <xf numFmtId="0" fontId="21" fillId="0" borderId="0" xfId="61" applyFont="1" applyBorder="1">
      <alignment/>
      <protection/>
    </xf>
    <xf numFmtId="0" fontId="43" fillId="0" borderId="0" xfId="61" applyFont="1">
      <alignment/>
      <protection/>
    </xf>
    <xf numFmtId="0" fontId="43" fillId="0" borderId="25" xfId="61" applyFont="1" applyBorder="1" applyAlignment="1">
      <alignment horizontal="center"/>
      <protection/>
    </xf>
    <xf numFmtId="0" fontId="43" fillId="0" borderId="0" xfId="61" applyFont="1" applyBorder="1" applyAlignment="1">
      <alignment horizontal="center"/>
      <protection/>
    </xf>
    <xf numFmtId="0" fontId="4" fillId="0" borderId="25" xfId="61" applyFont="1" applyBorder="1" applyAlignment="1">
      <alignment horizontal="center"/>
      <protection/>
    </xf>
    <xf numFmtId="0" fontId="4" fillId="0" borderId="0" xfId="61" applyFont="1" applyBorder="1" applyAlignment="1">
      <alignment horizontal="center"/>
      <protection/>
    </xf>
    <xf numFmtId="0" fontId="2" fillId="0" borderId="25" xfId="61" applyFont="1" applyBorder="1" applyAlignment="1">
      <alignment horizontal="center"/>
      <protection/>
    </xf>
    <xf numFmtId="0" fontId="2" fillId="0" borderId="0" xfId="61" applyFont="1" applyBorder="1" applyAlignment="1">
      <alignment horizontal="center"/>
      <protection/>
    </xf>
    <xf numFmtId="0" fontId="9" fillId="0" borderId="25" xfId="61" applyFont="1" applyBorder="1" applyAlignment="1">
      <alignment horizontal="center"/>
      <protection/>
    </xf>
    <xf numFmtId="0" fontId="9" fillId="0" borderId="0" xfId="61" applyFont="1" applyBorder="1" applyAlignment="1">
      <alignment horizontal="center"/>
      <protection/>
    </xf>
    <xf numFmtId="0" fontId="43" fillId="0" borderId="0" xfId="61" applyFont="1" applyBorder="1">
      <alignment/>
      <protection/>
    </xf>
    <xf numFmtId="0" fontId="5" fillId="0" borderId="0" xfId="61" applyFont="1" applyBorder="1" applyAlignment="1">
      <alignment horizontal="center"/>
      <protection/>
    </xf>
    <xf numFmtId="0" fontId="43" fillId="0" borderId="24" xfId="61" applyFont="1" applyBorder="1" applyAlignment="1">
      <alignment horizontal="center"/>
      <protection/>
    </xf>
    <xf numFmtId="0" fontId="4" fillId="0" borderId="24" xfId="61" applyFont="1" applyBorder="1" applyAlignment="1">
      <alignment horizontal="center"/>
      <protection/>
    </xf>
    <xf numFmtId="0" fontId="2" fillId="0" borderId="24" xfId="61" applyFont="1" applyBorder="1" applyAlignment="1">
      <alignment horizontal="center"/>
      <protection/>
    </xf>
    <xf numFmtId="0" fontId="14" fillId="0" borderId="24" xfId="61" applyFont="1" applyBorder="1" applyAlignment="1">
      <alignment horizontal="center"/>
      <protection/>
    </xf>
    <xf numFmtId="0" fontId="14" fillId="0" borderId="0" xfId="61" applyFont="1" applyBorder="1" applyAlignment="1">
      <alignment horizontal="center"/>
      <protection/>
    </xf>
    <xf numFmtId="0" fontId="9" fillId="0" borderId="24" xfId="61" applyFont="1" applyBorder="1" applyAlignment="1">
      <alignment horizontal="center"/>
      <protection/>
    </xf>
    <xf numFmtId="0" fontId="21" fillId="0" borderId="0" xfId="61" applyFont="1" applyBorder="1" applyAlignment="1">
      <alignment horizontal="center"/>
      <protection/>
    </xf>
    <xf numFmtId="3" fontId="2" fillId="0" borderId="0" xfId="61" applyNumberFormat="1" applyFont="1" applyBorder="1">
      <alignment/>
      <protection/>
    </xf>
    <xf numFmtId="3" fontId="23" fillId="0" borderId="0" xfId="61" applyNumberFormat="1" applyFont="1" applyBorder="1">
      <alignment/>
      <protection/>
    </xf>
    <xf numFmtId="3" fontId="23" fillId="0" borderId="24" xfId="61" applyNumberFormat="1" applyFont="1" applyBorder="1">
      <alignment/>
      <protection/>
    </xf>
    <xf numFmtId="3" fontId="2" fillId="0" borderId="24" xfId="61" applyNumberFormat="1" applyFont="1" applyBorder="1">
      <alignment/>
      <protection/>
    </xf>
    <xf numFmtId="0" fontId="5" fillId="0" borderId="0" xfId="61" applyFont="1" applyBorder="1">
      <alignment/>
      <protection/>
    </xf>
    <xf numFmtId="3" fontId="2" fillId="0" borderId="23" xfId="61" applyNumberFormat="1" applyFont="1" applyBorder="1">
      <alignment/>
      <protection/>
    </xf>
    <xf numFmtId="0" fontId="33" fillId="0" borderId="24" xfId="61" applyFont="1" applyBorder="1">
      <alignment/>
      <protection/>
    </xf>
    <xf numFmtId="37" fontId="23" fillId="0" borderId="0" xfId="61" applyNumberFormat="1" applyFont="1" applyBorder="1">
      <alignment/>
      <protection/>
    </xf>
    <xf numFmtId="0" fontId="23" fillId="0" borderId="0" xfId="61" applyFont="1" applyBorder="1">
      <alignment/>
      <protection/>
    </xf>
    <xf numFmtId="0" fontId="43" fillId="0" borderId="23" xfId="61" applyFont="1" applyBorder="1">
      <alignment/>
      <protection/>
    </xf>
    <xf numFmtId="3" fontId="23" fillId="0" borderId="23" xfId="61" applyNumberFormat="1" applyFont="1" applyBorder="1">
      <alignment/>
      <protection/>
    </xf>
    <xf numFmtId="3" fontId="21" fillId="0" borderId="0" xfId="61" applyNumberFormat="1" applyFont="1">
      <alignment/>
      <protection/>
    </xf>
    <xf numFmtId="3" fontId="44" fillId="0" borderId="0" xfId="61" applyNumberFormat="1" applyFont="1" applyAlignment="1">
      <alignment horizontal="center"/>
      <protection/>
    </xf>
    <xf numFmtId="3" fontId="17" fillId="0" borderId="0" xfId="61" applyNumberFormat="1" applyFont="1">
      <alignment/>
      <protection/>
    </xf>
    <xf numFmtId="3" fontId="23" fillId="0" borderId="0" xfId="61" applyNumberFormat="1" applyFont="1">
      <alignment/>
      <protection/>
    </xf>
    <xf numFmtId="0" fontId="42" fillId="0" borderId="0" xfId="61" applyFont="1" applyAlignment="1">
      <alignment horizontal="center"/>
      <protection/>
    </xf>
    <xf numFmtId="0" fontId="44" fillId="0" borderId="0" xfId="61" applyFont="1">
      <alignment/>
      <protection/>
    </xf>
    <xf numFmtId="3" fontId="45" fillId="0" borderId="0" xfId="61" applyNumberFormat="1" applyFont="1">
      <alignment/>
      <protection/>
    </xf>
    <xf numFmtId="3" fontId="46" fillId="0" borderId="0" xfId="61" applyNumberFormat="1" applyFont="1">
      <alignment/>
      <protection/>
    </xf>
    <xf numFmtId="0" fontId="33" fillId="0" borderId="24" xfId="61" applyFont="1" applyBorder="1" applyAlignment="1">
      <alignment horizontal="right"/>
      <protection/>
    </xf>
    <xf numFmtId="0" fontId="33" fillId="0" borderId="0" xfId="61" applyFont="1" applyAlignment="1">
      <alignment horizontal="right"/>
      <protection/>
    </xf>
    <xf numFmtId="14" fontId="33" fillId="0" borderId="24" xfId="61" applyNumberFormat="1" applyFont="1" applyBorder="1" applyAlignment="1">
      <alignment horizontal="center"/>
      <protection/>
    </xf>
    <xf numFmtId="0" fontId="33" fillId="0" borderId="0" xfId="61" applyFont="1" applyAlignment="1">
      <alignment horizontal="center"/>
      <protection/>
    </xf>
    <xf numFmtId="0" fontId="33" fillId="0" borderId="24" xfId="61" applyFont="1" applyBorder="1" applyAlignment="1">
      <alignment horizontal="center"/>
      <protection/>
    </xf>
    <xf numFmtId="14" fontId="33" fillId="0" borderId="24" xfId="61" applyNumberFormat="1" applyFont="1" applyBorder="1" applyAlignment="1">
      <alignment horizontal="right"/>
      <protection/>
    </xf>
    <xf numFmtId="3" fontId="25" fillId="0" borderId="23" xfId="61" applyNumberFormat="1" applyFont="1" applyBorder="1">
      <alignment/>
      <protection/>
    </xf>
    <xf numFmtId="3" fontId="25" fillId="0" borderId="0" xfId="61" applyNumberFormat="1" applyFont="1" applyBorder="1">
      <alignment/>
      <protection/>
    </xf>
    <xf numFmtId="3" fontId="25" fillId="0" borderId="0" xfId="61" applyNumberFormat="1" applyFont="1" applyAlignment="1">
      <alignment horizontal="right"/>
      <protection/>
    </xf>
    <xf numFmtId="0" fontId="21" fillId="0" borderId="0" xfId="61" applyFont="1" applyAlignment="1">
      <alignment horizontal="right"/>
      <protection/>
    </xf>
    <xf numFmtId="0" fontId="47" fillId="0" borderId="0" xfId="61" applyFont="1" applyAlignment="1">
      <alignment horizontal="center"/>
      <protection/>
    </xf>
    <xf numFmtId="0" fontId="14" fillId="0" borderId="0" xfId="61" applyFont="1">
      <alignment/>
      <protection/>
    </xf>
    <xf numFmtId="0" fontId="48" fillId="0" borderId="0" xfId="61" applyFont="1" applyAlignment="1">
      <alignment horizontal="right"/>
      <protection/>
    </xf>
    <xf numFmtId="3" fontId="4" fillId="0" borderId="0" xfId="61" applyNumberFormat="1" applyFont="1">
      <alignment/>
      <protection/>
    </xf>
    <xf numFmtId="3" fontId="4" fillId="0" borderId="0" xfId="61" applyNumberFormat="1" applyFont="1" applyBorder="1">
      <alignment/>
      <protection/>
    </xf>
    <xf numFmtId="0" fontId="34" fillId="0" borderId="0" xfId="61" applyFont="1">
      <alignment/>
      <protection/>
    </xf>
    <xf numFmtId="3" fontId="21" fillId="0" borderId="24" xfId="61" applyNumberFormat="1" applyFont="1" applyBorder="1">
      <alignment/>
      <protection/>
    </xf>
    <xf numFmtId="3" fontId="21" fillId="0" borderId="23" xfId="61" applyNumberFormat="1" applyFont="1" applyBorder="1">
      <alignment/>
      <protection/>
    </xf>
    <xf numFmtId="0" fontId="33" fillId="0" borderId="0" xfId="61" applyFont="1" applyBorder="1" applyAlignment="1">
      <alignment horizontal="center"/>
      <protection/>
    </xf>
    <xf numFmtId="0" fontId="25" fillId="0" borderId="0" xfId="61" applyFont="1" applyAlignment="1">
      <alignment horizontal="justify" vertical="center" wrapText="1"/>
      <protection/>
    </xf>
    <xf numFmtId="3" fontId="4" fillId="0" borderId="23" xfId="61" applyNumberFormat="1" applyFont="1" applyBorder="1">
      <alignment/>
      <protection/>
    </xf>
    <xf numFmtId="3" fontId="25" fillId="0" borderId="0" xfId="61" applyNumberFormat="1" applyFont="1" applyAlignment="1">
      <alignment vertical="center"/>
      <protection/>
    </xf>
    <xf numFmtId="0" fontId="25" fillId="0" borderId="24" xfId="61" applyFont="1" applyBorder="1" applyAlignment="1">
      <alignment vertical="center"/>
      <protection/>
    </xf>
    <xf numFmtId="0" fontId="25" fillId="0" borderId="0" xfId="61" applyFont="1" applyAlignment="1">
      <alignment vertical="top"/>
      <protection/>
    </xf>
    <xf numFmtId="3" fontId="13" fillId="0" borderId="0" xfId="61" applyNumberFormat="1" applyFont="1">
      <alignment/>
      <protection/>
    </xf>
    <xf numFmtId="0" fontId="33" fillId="0" borderId="0" xfId="61" applyFont="1" applyAlignment="1">
      <alignment vertical="center"/>
      <protection/>
    </xf>
    <xf numFmtId="0" fontId="4" fillId="0" borderId="20" xfId="59" applyNumberFormat="1" applyFont="1" applyFill="1" applyBorder="1" applyAlignment="1" applyProtection="1">
      <alignment horizontal="center" vertical="center" wrapText="1"/>
      <protection/>
    </xf>
    <xf numFmtId="0" fontId="14" fillId="0" borderId="21" xfId="59" applyNumberFormat="1" applyFont="1" applyFill="1" applyBorder="1" applyAlignment="1" applyProtection="1">
      <alignment horizontal="left" vertical="top" wrapText="1"/>
      <protection/>
    </xf>
    <xf numFmtId="164" fontId="4" fillId="0" borderId="21" xfId="44" applyNumberFormat="1" applyFont="1" applyFill="1" applyBorder="1" applyAlignment="1" applyProtection="1">
      <alignment horizontal="right" vertical="top" wrapText="1"/>
      <protection/>
    </xf>
    <xf numFmtId="164" fontId="21" fillId="0" borderId="21" xfId="44" applyNumberFormat="1" applyFont="1" applyFill="1" applyBorder="1" applyAlignment="1" applyProtection="1">
      <alignment horizontal="right" vertical="top" wrapText="1"/>
      <protection/>
    </xf>
    <xf numFmtId="0" fontId="17" fillId="0" borderId="21" xfId="59" applyNumberFormat="1" applyFont="1" applyFill="1" applyBorder="1" applyAlignment="1" applyProtection="1">
      <alignment horizontal="left" vertical="top" wrapText="1"/>
      <protection/>
    </xf>
    <xf numFmtId="0" fontId="21" fillId="0" borderId="0" xfId="59" applyNumberFormat="1" applyFont="1" applyFill="1" applyBorder="1" applyAlignment="1" applyProtection="1">
      <alignment horizontal="right" vertical="top" wrapText="1"/>
      <protection/>
    </xf>
    <xf numFmtId="164" fontId="21" fillId="0" borderId="22" xfId="44" applyNumberFormat="1" applyFont="1" applyFill="1" applyBorder="1" applyAlignment="1" applyProtection="1">
      <alignment horizontal="right" vertical="top" wrapText="1"/>
      <protection/>
    </xf>
    <xf numFmtId="0" fontId="25" fillId="0" borderId="0" xfId="61" applyFont="1" applyAlignment="1">
      <alignment horizontal="justify" vertical="center" wrapText="1"/>
      <protection/>
    </xf>
    <xf numFmtId="0" fontId="33" fillId="0" borderId="0" xfId="61" applyFont="1" applyAlignment="1">
      <alignment horizontal="justify" vertical="center" wrapText="1"/>
      <protection/>
    </xf>
    <xf numFmtId="0" fontId="21" fillId="0" borderId="0" xfId="61" applyFont="1" applyAlignment="1">
      <alignment horizontal="justify" vertical="center" wrapText="1"/>
      <protection/>
    </xf>
    <xf numFmtId="0" fontId="23" fillId="0" borderId="0" xfId="61" applyFont="1" applyAlignment="1">
      <alignment horizontal="justify" vertical="center" wrapText="1"/>
      <protection/>
    </xf>
    <xf numFmtId="0" fontId="33" fillId="0" borderId="0" xfId="61" applyFont="1" applyAlignment="1">
      <alignment horizontal="center"/>
      <protection/>
    </xf>
    <xf numFmtId="0" fontId="23" fillId="0" borderId="35" xfId="61" applyFont="1" applyBorder="1" applyAlignment="1">
      <alignment horizontal="center" vertical="center"/>
      <protection/>
    </xf>
    <xf numFmtId="0" fontId="23" fillId="0" borderId="16" xfId="61" applyFont="1" applyBorder="1" applyAlignment="1">
      <alignment horizontal="center" vertical="center"/>
      <protection/>
    </xf>
    <xf numFmtId="0" fontId="25" fillId="0" borderId="35" xfId="61" applyFont="1" applyBorder="1" applyAlignment="1">
      <alignment horizontal="center" vertical="center" wrapText="1"/>
      <protection/>
    </xf>
    <xf numFmtId="0" fontId="25" fillId="0" borderId="32" xfId="61" applyFont="1" applyBorder="1" applyAlignment="1">
      <alignment horizontal="center" vertical="center" wrapText="1"/>
      <protection/>
    </xf>
    <xf numFmtId="0" fontId="25" fillId="0" borderId="34" xfId="61" applyFont="1" applyBorder="1" applyAlignment="1">
      <alignment horizontal="center" vertical="center" wrapText="1"/>
      <protection/>
    </xf>
    <xf numFmtId="0" fontId="21" fillId="0" borderId="28" xfId="61" applyFont="1" applyBorder="1" applyAlignment="1">
      <alignment horizontal="center"/>
      <protection/>
    </xf>
    <xf numFmtId="0" fontId="21" fillId="0" borderId="35" xfId="61" applyFont="1" applyBorder="1" applyAlignment="1">
      <alignment horizontal="center"/>
      <protection/>
    </xf>
    <xf numFmtId="0" fontId="8" fillId="0" borderId="35" xfId="61" applyFont="1" applyBorder="1" applyAlignment="1">
      <alignment horizontal="center" wrapText="1"/>
      <protection/>
    </xf>
    <xf numFmtId="0" fontId="8" fillId="0" borderId="31" xfId="61" applyFont="1" applyBorder="1" applyAlignment="1">
      <alignment horizontal="center" wrapText="1"/>
      <protection/>
    </xf>
    <xf numFmtId="0" fontId="8" fillId="0" borderId="34" xfId="61" applyFont="1" applyBorder="1" applyAlignment="1">
      <alignment horizontal="center" wrapText="1"/>
      <protection/>
    </xf>
    <xf numFmtId="0" fontId="2" fillId="0" borderId="25" xfId="61" applyFont="1" applyBorder="1" applyAlignment="1">
      <alignment horizontal="justify"/>
      <protection/>
    </xf>
    <xf numFmtId="0" fontId="2" fillId="0" borderId="26" xfId="61" applyFont="1" applyBorder="1" applyAlignment="1">
      <alignment horizontal="justify"/>
      <protection/>
    </xf>
    <xf numFmtId="0" fontId="21" fillId="0" borderId="0" xfId="61" applyFont="1" applyAlignment="1">
      <alignment horizontal="left"/>
      <protection/>
    </xf>
    <xf numFmtId="0" fontId="25" fillId="0" borderId="40" xfId="61" applyFont="1" applyBorder="1" applyAlignment="1">
      <alignment horizontal="center"/>
      <protection/>
    </xf>
    <xf numFmtId="0" fontId="25" fillId="0" borderId="41" xfId="61" applyFont="1" applyBorder="1" applyAlignment="1">
      <alignment horizontal="center"/>
      <protection/>
    </xf>
    <xf numFmtId="0" fontId="23" fillId="0" borderId="35" xfId="61" applyFont="1" applyBorder="1" applyAlignment="1">
      <alignment horizontal="center" vertical="center" wrapText="1"/>
      <protection/>
    </xf>
    <xf numFmtId="0" fontId="23" fillId="0" borderId="16" xfId="61" applyFont="1" applyBorder="1" applyAlignment="1">
      <alignment horizontal="center" vertical="center" wrapText="1"/>
      <protection/>
    </xf>
    <xf numFmtId="0" fontId="23" fillId="0" borderId="44" xfId="61" applyFont="1" applyBorder="1" applyAlignment="1">
      <alignment horizontal="center" vertical="center" wrapText="1"/>
      <protection/>
    </xf>
    <xf numFmtId="0" fontId="23" fillId="0" borderId="26" xfId="61" applyFont="1" applyBorder="1" applyAlignment="1">
      <alignment horizontal="center" vertical="center" wrapText="1"/>
      <protection/>
    </xf>
    <xf numFmtId="0" fontId="23" fillId="0" borderId="34" xfId="61" applyFont="1" applyBorder="1" applyAlignment="1">
      <alignment horizontal="center" vertical="center" wrapText="1"/>
      <protection/>
    </xf>
    <xf numFmtId="0" fontId="23" fillId="0" borderId="27" xfId="61" applyFont="1" applyBorder="1" applyAlignment="1">
      <alignment horizontal="center" vertical="center" wrapText="1"/>
      <protection/>
    </xf>
    <xf numFmtId="0" fontId="23" fillId="0" borderId="25" xfId="61" applyFont="1" applyBorder="1" applyAlignment="1">
      <alignment horizontal="center" vertical="center"/>
      <protection/>
    </xf>
    <xf numFmtId="0" fontId="23" fillId="0" borderId="24" xfId="61" applyFont="1" applyBorder="1" applyAlignment="1">
      <alignment horizontal="center" vertical="center"/>
      <protection/>
    </xf>
    <xf numFmtId="0" fontId="25" fillId="0" borderId="44" xfId="61" applyFont="1" applyBorder="1" applyAlignment="1">
      <alignment horizontal="center"/>
      <protection/>
    </xf>
    <xf numFmtId="0" fontId="25" fillId="0" borderId="26" xfId="61" applyFont="1" applyBorder="1" applyAlignment="1">
      <alignment horizontal="center"/>
      <protection/>
    </xf>
    <xf numFmtId="166" fontId="32" fillId="0" borderId="23" xfId="64" applyNumberFormat="1" applyFont="1" applyBorder="1" applyAlignment="1" applyProtection="1">
      <alignment horizontal="center" vertical="center"/>
      <protection locked="0"/>
    </xf>
    <xf numFmtId="166" fontId="23" fillId="0" borderId="0" xfId="63" applyNumberFormat="1" applyFont="1" applyFill="1" applyAlignment="1" applyProtection="1">
      <alignment horizontal="left" vertical="top"/>
      <protection locked="0"/>
    </xf>
    <xf numFmtId="166" fontId="2" fillId="0" borderId="0" xfId="63" applyNumberFormat="1" applyFont="1" applyFill="1" applyBorder="1" applyAlignment="1" applyProtection="1">
      <alignment horizontal="left"/>
      <protection locked="0"/>
    </xf>
    <xf numFmtId="0" fontId="32" fillId="0" borderId="0" xfId="61" applyFont="1" applyAlignment="1">
      <alignment horizontal="justify" vertical="center"/>
      <protection/>
    </xf>
    <xf numFmtId="0" fontId="27" fillId="0" borderId="0" xfId="61" applyFont="1" applyAlignment="1">
      <alignment horizontal="justify" vertical="center" wrapText="1"/>
      <protection/>
    </xf>
    <xf numFmtId="0" fontId="25" fillId="0" borderId="0" xfId="61" applyFont="1" applyAlignment="1">
      <alignment horizontal="justify" wrapText="1"/>
      <protection/>
    </xf>
    <xf numFmtId="0" fontId="5" fillId="0" borderId="0" xfId="61" applyFont="1" applyAlignment="1">
      <alignment horizontal="center"/>
      <protection/>
    </xf>
    <xf numFmtId="0" fontId="4" fillId="0" borderId="0" xfId="59" applyNumberFormat="1" applyFont="1" applyFill="1" applyBorder="1" applyAlignment="1" applyProtection="1">
      <alignment horizontal="center" vertical="top" wrapText="1"/>
      <protection/>
    </xf>
    <xf numFmtId="0" fontId="21" fillId="0" borderId="0" xfId="59" applyNumberFormat="1" applyFont="1" applyFill="1" applyBorder="1" applyAlignment="1" applyProtection="1">
      <alignment horizontal="right" vertical="top" wrapText="1"/>
      <protection/>
    </xf>
    <xf numFmtId="0" fontId="4" fillId="0" borderId="0" xfId="59" applyNumberFormat="1" applyFont="1" applyFill="1" applyBorder="1" applyAlignment="1" applyProtection="1">
      <alignment horizontal="left" vertical="top" wrapText="1"/>
      <protection/>
    </xf>
    <xf numFmtId="0" fontId="21" fillId="0" borderId="0" xfId="59" applyNumberFormat="1" applyFont="1" applyFill="1" applyBorder="1" applyAlignment="1" applyProtection="1">
      <alignment horizontal="center" vertical="top" wrapText="1"/>
      <protection/>
    </xf>
    <xf numFmtId="0" fontId="22" fillId="0" borderId="0" xfId="59"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Font="1" applyFill="1" applyAlignment="1">
      <alignment/>
    </xf>
    <xf numFmtId="0" fontId="5" fillId="0" borderId="0" xfId="0" applyFont="1" applyFill="1" applyBorder="1" applyAlignment="1">
      <alignment horizontal="center" vertical="center"/>
    </xf>
    <xf numFmtId="0" fontId="6" fillId="0" borderId="45" xfId="0" applyFont="1" applyFill="1" applyBorder="1" applyAlignment="1">
      <alignment horizontal="center"/>
    </xf>
    <xf numFmtId="3" fontId="7" fillId="0" borderId="0" xfId="60" applyNumberFormat="1" applyFont="1" applyBorder="1" applyAlignment="1">
      <alignment horizontal="center"/>
      <protection/>
    </xf>
    <xf numFmtId="0" fontId="2" fillId="0" borderId="0" xfId="60" applyNumberFormat="1" applyFont="1" applyFill="1" applyBorder="1" applyAlignment="1" applyProtection="1">
      <alignment horizontal="left" vertical="top" wrapText="1"/>
      <protection/>
    </xf>
    <xf numFmtId="0" fontId="3" fillId="0" borderId="0" xfId="60" applyFont="1" applyFill="1">
      <alignment/>
      <protection/>
    </xf>
    <xf numFmtId="0" fontId="5" fillId="0" borderId="0" xfId="60" applyFont="1" applyFill="1" applyBorder="1" applyAlignment="1">
      <alignment horizontal="center" vertical="center"/>
      <protection/>
    </xf>
    <xf numFmtId="0" fontId="12" fillId="0" borderId="45" xfId="60" applyFont="1" applyFill="1" applyBorder="1" applyAlignment="1">
      <alignment horizontal="center" vertical="center"/>
      <protection/>
    </xf>
    <xf numFmtId="0" fontId="12" fillId="0" borderId="0" xfId="60" applyNumberFormat="1" applyFont="1" applyFill="1" applyBorder="1" applyAlignment="1" applyProtection="1">
      <alignment horizontal="left" vertical="top" wrapText="1"/>
      <protection/>
    </xf>
    <xf numFmtId="0" fontId="4" fillId="0" borderId="0" xfId="60" applyNumberFormat="1" applyFont="1" applyFill="1" applyBorder="1" applyAlignment="1" applyProtection="1">
      <alignment horizontal="center" vertical="top" wrapText="1"/>
      <protection/>
    </xf>
    <xf numFmtId="0" fontId="3" fillId="0" borderId="46" xfId="59" applyNumberFormat="1" applyFont="1" applyFill="1" applyBorder="1" applyAlignment="1" applyProtection="1">
      <alignment horizontal="center" vertical="center" wrapText="1"/>
      <protection/>
    </xf>
    <xf numFmtId="0" fontId="4" fillId="0" borderId="47" xfId="59" applyNumberFormat="1" applyFont="1" applyFill="1" applyBorder="1" applyAlignment="1" applyProtection="1">
      <alignment horizontal="left" vertical="top" wrapText="1"/>
      <protection/>
    </xf>
    <xf numFmtId="0" fontId="21" fillId="0" borderId="47" xfId="59" applyNumberFormat="1" applyFont="1" applyFill="1" applyBorder="1" applyAlignment="1" applyProtection="1">
      <alignment horizontal="left" vertical="top" wrapText="1"/>
      <protection/>
    </xf>
    <xf numFmtId="0" fontId="21" fillId="0" borderId="42" xfId="59" applyNumberFormat="1" applyFont="1" applyFill="1" applyBorder="1" applyAlignment="1" applyProtection="1">
      <alignment horizontal="left" vertical="top" wrapText="1"/>
      <protection/>
    </xf>
    <xf numFmtId="0" fontId="4" fillId="0" borderId="46" xfId="59" applyNumberFormat="1" applyFont="1" applyFill="1" applyBorder="1" applyAlignment="1" applyProtection="1">
      <alignment horizontal="center" vertical="center" wrapText="1"/>
      <protection/>
    </xf>
    <xf numFmtId="164" fontId="4" fillId="0" borderId="47" xfId="44" applyNumberFormat="1" applyFont="1" applyFill="1" applyBorder="1" applyAlignment="1" applyProtection="1">
      <alignment horizontal="right" vertical="top" wrapText="1"/>
      <protection/>
    </xf>
    <xf numFmtId="164" fontId="21" fillId="0" borderId="47" xfId="44" applyNumberFormat="1" applyFont="1" applyFill="1" applyBorder="1" applyAlignment="1" applyProtection="1">
      <alignment horizontal="right" vertical="top" wrapText="1"/>
      <protection/>
    </xf>
    <xf numFmtId="164" fontId="21" fillId="0" borderId="42" xfId="44" applyNumberFormat="1" applyFont="1" applyFill="1" applyBorder="1" applyAlignment="1" applyProtection="1">
      <alignment horizontal="right" vertical="top" wrapText="1"/>
      <protection/>
    </xf>
    <xf numFmtId="10" fontId="3" fillId="0" borderId="0" xfId="69" applyNumberFormat="1" applyFont="1" applyFill="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3 2" xfId="45"/>
    <cellStyle name="Comma 3" xfId="46"/>
    <cellStyle name="Comma 3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3 2" xfId="60"/>
    <cellStyle name="Normal 3" xfId="61"/>
    <cellStyle name="Normal_Baocao" xfId="62"/>
    <cellStyle name="Normal_BCKToan-8th-TrangKenh" xfId="63"/>
    <cellStyle name="Normal_CanDoiBVT2002" xfId="64"/>
    <cellStyle name="Normal_Starbow2003 2" xfId="65"/>
    <cellStyle name="Normal_Worksheet in Mau BCTC ap dung tu 2004 cho DNNN 28.12.2004" xfId="66"/>
    <cellStyle name="Note" xfId="67"/>
    <cellStyle name="Output" xfId="68"/>
    <cellStyle name="Percent" xfId="69"/>
    <cellStyle name="Title" xfId="70"/>
    <cellStyle name="Total" xfId="71"/>
    <cellStyle name="Warning Text" xfId="72"/>
  </cellStyles>
  <dxfs count="29">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52"/>
  <sheetViews>
    <sheetView zoomScalePageLayoutView="0" workbookViewId="0" topLeftCell="A1">
      <selection activeCell="J138" sqref="J138"/>
    </sheetView>
  </sheetViews>
  <sheetFormatPr defaultColWidth="9.140625" defaultRowHeight="15"/>
  <cols>
    <col min="1" max="1" width="3.7109375" style="144" customWidth="1"/>
    <col min="2" max="4" width="9.140625" style="144" customWidth="1"/>
    <col min="5" max="5" width="11.28125" style="144" customWidth="1"/>
    <col min="6" max="6" width="8.140625" style="144" customWidth="1"/>
    <col min="7" max="7" width="0.85546875" style="144" customWidth="1"/>
    <col min="8" max="8" width="19.7109375" style="144" customWidth="1"/>
    <col min="9" max="9" width="0.85546875" style="144" customWidth="1"/>
    <col min="10" max="10" width="20.00390625" style="144" customWidth="1"/>
    <col min="11" max="11" width="9.140625" style="144" customWidth="1"/>
    <col min="12" max="12" width="18.57421875" style="144" bestFit="1" customWidth="1"/>
    <col min="13" max="16384" width="9.140625" style="144" customWidth="1"/>
  </cols>
  <sheetData>
    <row r="1" spans="1:10" ht="16.5">
      <c r="A1" s="144" t="s">
        <v>774</v>
      </c>
      <c r="B1" s="145" t="s">
        <v>775</v>
      </c>
      <c r="H1" s="322" t="s">
        <v>521</v>
      </c>
      <c r="I1" s="323"/>
      <c r="J1" s="324">
        <v>41640</v>
      </c>
    </row>
    <row r="2" spans="2:10" ht="16.5">
      <c r="B2" s="145"/>
      <c r="H2" s="156" t="s">
        <v>76</v>
      </c>
      <c r="I2" s="163"/>
      <c r="J2" s="156" t="s">
        <v>76</v>
      </c>
    </row>
    <row r="3" spans="2:10" ht="16.5">
      <c r="B3" s="144" t="s">
        <v>776</v>
      </c>
      <c r="H3" s="165">
        <v>156220810000</v>
      </c>
      <c r="I3" s="165"/>
      <c r="J3" s="165">
        <v>156220810000</v>
      </c>
    </row>
    <row r="4" spans="2:10" ht="16.5">
      <c r="B4" s="142" t="s">
        <v>777</v>
      </c>
      <c r="H4" s="165">
        <v>93751750000</v>
      </c>
      <c r="I4" s="165"/>
      <c r="J4" s="165">
        <v>93751750000</v>
      </c>
    </row>
    <row r="5" ht="16.5">
      <c r="B5" s="144" t="s">
        <v>772</v>
      </c>
    </row>
    <row r="6" ht="16.5">
      <c r="B6" s="144" t="s">
        <v>773</v>
      </c>
    </row>
    <row r="7" spans="8:10" ht="3" customHeight="1">
      <c r="H7" s="166"/>
      <c r="J7" s="166"/>
    </row>
    <row r="8" spans="2:10" ht="16.5">
      <c r="B8" s="359" t="s">
        <v>555</v>
      </c>
      <c r="C8" s="359"/>
      <c r="D8" s="359"/>
      <c r="E8" s="359"/>
      <c r="F8" s="359"/>
      <c r="G8" s="325"/>
      <c r="H8" s="165">
        <f>SUM(H3:H7)</f>
        <v>249972560000</v>
      </c>
      <c r="J8" s="165">
        <f>SUM(J3:J7)</f>
        <v>249972560000</v>
      </c>
    </row>
    <row r="9" ht="3.75" customHeight="1"/>
    <row r="10" spans="8:10" ht="3" customHeight="1">
      <c r="H10" s="170"/>
      <c r="J10" s="170"/>
    </row>
    <row r="11" ht="14.25" customHeight="1"/>
    <row r="12" ht="16.5">
      <c r="A12" s="144" t="s">
        <v>778</v>
      </c>
    </row>
    <row r="13" ht="16.5">
      <c r="A13" s="144" t="s">
        <v>779</v>
      </c>
    </row>
    <row r="14" ht="20.25" customHeight="1"/>
    <row r="15" spans="1:10" ht="16.5">
      <c r="A15" s="161" t="s">
        <v>780</v>
      </c>
      <c r="B15" s="161" t="s">
        <v>781</v>
      </c>
      <c r="H15" s="326" t="s">
        <v>782</v>
      </c>
      <c r="I15" s="325"/>
      <c r="J15" s="326" t="s">
        <v>783</v>
      </c>
    </row>
    <row r="16" spans="2:10" ht="16.5">
      <c r="B16" s="144" t="s">
        <v>784</v>
      </c>
      <c r="H16" s="156" t="s">
        <v>76</v>
      </c>
      <c r="I16" s="163"/>
      <c r="J16" s="156" t="s">
        <v>76</v>
      </c>
    </row>
    <row r="17" spans="8:10" ht="8.25" customHeight="1">
      <c r="H17" s="156"/>
      <c r="I17" s="163"/>
      <c r="J17" s="156"/>
    </row>
    <row r="18" ht="16.5">
      <c r="B18" s="144" t="s">
        <v>785</v>
      </c>
    </row>
    <row r="19" spans="2:10" ht="16.5">
      <c r="B19" s="144" t="s">
        <v>786</v>
      </c>
      <c r="H19" s="165">
        <v>249972560000</v>
      </c>
      <c r="I19" s="165"/>
      <c r="J19" s="165">
        <v>249972560000</v>
      </c>
    </row>
    <row r="20" ht="16.5">
      <c r="B20" s="144" t="s">
        <v>787</v>
      </c>
    </row>
    <row r="21" ht="16.5">
      <c r="B21" s="144" t="s">
        <v>788</v>
      </c>
    </row>
    <row r="22" spans="2:10" ht="16.5">
      <c r="B22" s="144" t="s">
        <v>789</v>
      </c>
      <c r="H22" s="165">
        <f>H19+H20-H21</f>
        <v>249972560000</v>
      </c>
      <c r="I22" s="165"/>
      <c r="J22" s="165">
        <f>J19+J20-J21</f>
        <v>249972560000</v>
      </c>
    </row>
    <row r="23" ht="16.5">
      <c r="B23" s="144" t="s">
        <v>790</v>
      </c>
    </row>
    <row r="24" ht="6" customHeight="1"/>
    <row r="25" spans="8:10" ht="3" customHeight="1">
      <c r="H25" s="170"/>
      <c r="J25" s="170"/>
    </row>
    <row r="27" spans="1:2" ht="16.5">
      <c r="A27" s="161" t="s">
        <v>791</v>
      </c>
      <c r="B27" s="161" t="s">
        <v>792</v>
      </c>
    </row>
    <row r="28" spans="1:2" ht="9" customHeight="1">
      <c r="A28" s="161"/>
      <c r="B28" s="161"/>
    </row>
    <row r="29" spans="2:10" ht="17.25" customHeight="1">
      <c r="B29" s="142" t="s">
        <v>793</v>
      </c>
      <c r="H29" s="165">
        <v>0</v>
      </c>
      <c r="I29" s="165"/>
      <c r="J29" s="165">
        <f>J30</f>
        <v>39995609600</v>
      </c>
    </row>
    <row r="30" spans="2:10" ht="16.5">
      <c r="B30" s="144" t="s">
        <v>794</v>
      </c>
      <c r="H30" s="165">
        <v>0</v>
      </c>
      <c r="J30" s="165">
        <v>39995609600</v>
      </c>
    </row>
    <row r="31" ht="16.5">
      <c r="B31" s="144" t="s">
        <v>795</v>
      </c>
    </row>
    <row r="32" ht="16.5">
      <c r="B32" s="144" t="s">
        <v>796</v>
      </c>
    </row>
    <row r="33" ht="3" customHeight="1"/>
    <row r="34" spans="8:10" ht="3.75" customHeight="1">
      <c r="H34" s="170"/>
      <c r="J34" s="170"/>
    </row>
    <row r="36" spans="1:10" ht="16.5">
      <c r="A36" s="161" t="s">
        <v>797</v>
      </c>
      <c r="B36" s="161" t="s">
        <v>798</v>
      </c>
      <c r="H36" s="327" t="s">
        <v>521</v>
      </c>
      <c r="I36" s="323"/>
      <c r="J36" s="327">
        <v>41640</v>
      </c>
    </row>
    <row r="37" spans="1:10" ht="16.5">
      <c r="A37" s="161"/>
      <c r="B37" s="161"/>
      <c r="H37" s="156" t="s">
        <v>76</v>
      </c>
      <c r="I37" s="163"/>
      <c r="J37" s="156" t="s">
        <v>76</v>
      </c>
    </row>
    <row r="38" spans="2:10" ht="16.5">
      <c r="B38" s="144" t="s">
        <v>799</v>
      </c>
      <c r="H38" s="165">
        <v>24997256</v>
      </c>
      <c r="I38" s="165"/>
      <c r="J38" s="165">
        <v>24997256</v>
      </c>
    </row>
    <row r="39" spans="2:10" ht="16.5">
      <c r="B39" s="144" t="s">
        <v>800</v>
      </c>
      <c r="H39" s="165">
        <f>H40</f>
        <v>24997256</v>
      </c>
      <c r="I39" s="165"/>
      <c r="J39" s="165">
        <f>J40</f>
        <v>24997256</v>
      </c>
    </row>
    <row r="40" spans="2:10" ht="16.5">
      <c r="B40" s="144" t="s">
        <v>801</v>
      </c>
      <c r="H40" s="165">
        <f>H38</f>
        <v>24997256</v>
      </c>
      <c r="I40" s="165"/>
      <c r="J40" s="165">
        <f>J38</f>
        <v>24997256</v>
      </c>
    </row>
    <row r="41" ht="16.5">
      <c r="B41" s="144" t="s">
        <v>802</v>
      </c>
    </row>
    <row r="42" ht="16.5">
      <c r="B42" s="144" t="s">
        <v>803</v>
      </c>
    </row>
    <row r="43" ht="16.5">
      <c r="B43" s="144" t="s">
        <v>801</v>
      </c>
    </row>
    <row r="44" ht="16.5">
      <c r="B44" s="144" t="s">
        <v>802</v>
      </c>
    </row>
    <row r="45" spans="2:10" ht="16.5">
      <c r="B45" s="144" t="s">
        <v>804</v>
      </c>
      <c r="H45" s="165">
        <f>SUM(H46:H47)</f>
        <v>24997256</v>
      </c>
      <c r="I45" s="165"/>
      <c r="J45" s="165">
        <f>SUM(J46:J47)</f>
        <v>24997256</v>
      </c>
    </row>
    <row r="46" spans="2:10" ht="16.5">
      <c r="B46" s="144" t="s">
        <v>801</v>
      </c>
      <c r="H46" s="165">
        <v>24997256</v>
      </c>
      <c r="I46" s="165"/>
      <c r="J46" s="165">
        <v>24997256</v>
      </c>
    </row>
    <row r="47" ht="16.5">
      <c r="B47" s="144" t="s">
        <v>802</v>
      </c>
    </row>
    <row r="48" spans="8:10" ht="13.5" customHeight="1">
      <c r="H48" s="171"/>
      <c r="I48" s="171"/>
      <c r="J48" s="171"/>
    </row>
    <row r="49" spans="2:10" ht="16.5">
      <c r="B49" s="144" t="s">
        <v>805</v>
      </c>
      <c r="H49" s="165">
        <v>10000</v>
      </c>
      <c r="I49" s="165"/>
      <c r="J49" s="165">
        <v>10000</v>
      </c>
    </row>
    <row r="50" spans="8:10" ht="3.75" customHeight="1">
      <c r="H50" s="165"/>
      <c r="I50" s="165"/>
      <c r="J50" s="165"/>
    </row>
    <row r="51" spans="8:10" ht="3" customHeight="1">
      <c r="H51" s="328"/>
      <c r="I51" s="165"/>
      <c r="J51" s="328"/>
    </row>
    <row r="52" spans="8:10" ht="10.5" customHeight="1">
      <c r="H52" s="329"/>
      <c r="I52" s="165"/>
      <c r="J52" s="329"/>
    </row>
    <row r="53" spans="8:10" ht="12" customHeight="1">
      <c r="H53" s="329"/>
      <c r="I53" s="165"/>
      <c r="J53" s="329"/>
    </row>
    <row r="54" spans="8:10" ht="12" customHeight="1">
      <c r="H54" s="329"/>
      <c r="I54" s="165"/>
      <c r="J54" s="329"/>
    </row>
    <row r="56" spans="1:10" ht="16.5">
      <c r="A56" s="161" t="s">
        <v>806</v>
      </c>
      <c r="B56" s="161" t="s">
        <v>807</v>
      </c>
      <c r="H56" s="162" t="s">
        <v>521</v>
      </c>
      <c r="I56" s="156"/>
      <c r="J56" s="162">
        <v>41640</v>
      </c>
    </row>
    <row r="57" spans="1:10" ht="16.5">
      <c r="A57" s="161"/>
      <c r="B57" s="161"/>
      <c r="H57" s="156" t="s">
        <v>76</v>
      </c>
      <c r="I57" s="163"/>
      <c r="J57" s="156" t="s">
        <v>76</v>
      </c>
    </row>
    <row r="58" spans="2:10" ht="16.5">
      <c r="B58" s="144" t="s">
        <v>808</v>
      </c>
      <c r="H58" s="165">
        <v>15109245823</v>
      </c>
      <c r="I58" s="165"/>
      <c r="J58" s="165">
        <v>15109245823</v>
      </c>
    </row>
    <row r="59" spans="2:10" ht="16.5">
      <c r="B59" s="144" t="s">
        <v>809</v>
      </c>
      <c r="H59" s="165">
        <v>12221521412</v>
      </c>
      <c r="I59" s="165"/>
      <c r="J59" s="165">
        <v>12221521412</v>
      </c>
    </row>
    <row r="60" spans="2:10" ht="16.5">
      <c r="B60" s="144" t="s">
        <v>810</v>
      </c>
      <c r="H60" s="165"/>
      <c r="I60" s="165"/>
      <c r="J60" s="165"/>
    </row>
    <row r="61" spans="8:10" ht="3.75" customHeight="1">
      <c r="H61" s="254"/>
      <c r="I61" s="165"/>
      <c r="J61" s="254"/>
    </row>
    <row r="62" spans="2:10" ht="16.5">
      <c r="B62" s="359" t="s">
        <v>555</v>
      </c>
      <c r="C62" s="359"/>
      <c r="D62" s="359"/>
      <c r="E62" s="359"/>
      <c r="H62" s="167">
        <f>SUM(H58:H61)</f>
        <v>27330767235</v>
      </c>
      <c r="I62" s="167"/>
      <c r="J62" s="167">
        <f>SUM(J58:J61)</f>
        <v>27330767235</v>
      </c>
    </row>
    <row r="63" spans="8:10" ht="4.5" customHeight="1">
      <c r="H63" s="165"/>
      <c r="I63" s="165"/>
      <c r="J63" s="165"/>
    </row>
    <row r="64" spans="8:10" ht="3.75" customHeight="1">
      <c r="H64" s="328"/>
      <c r="I64" s="165"/>
      <c r="J64" s="328"/>
    </row>
    <row r="65" spans="8:10" ht="9.75" customHeight="1">
      <c r="H65" s="165"/>
      <c r="I65" s="165"/>
      <c r="J65" s="165"/>
    </row>
    <row r="66" ht="16.5">
      <c r="B66" s="144" t="s">
        <v>811</v>
      </c>
    </row>
    <row r="67" ht="16.5">
      <c r="B67" s="144" t="s">
        <v>812</v>
      </c>
    </row>
    <row r="68" ht="16.5">
      <c r="B68" s="144" t="s">
        <v>813</v>
      </c>
    </row>
    <row r="70" spans="1:10" ht="36.75" customHeight="1">
      <c r="A70" s="160" t="s">
        <v>814</v>
      </c>
      <c r="B70" s="355" t="s">
        <v>815</v>
      </c>
      <c r="C70" s="355"/>
      <c r="D70" s="355"/>
      <c r="E70" s="355"/>
      <c r="F70" s="355"/>
      <c r="G70" s="355"/>
      <c r="H70" s="355"/>
      <c r="I70" s="355"/>
      <c r="J70" s="355"/>
    </row>
    <row r="71" ht="11.25" customHeight="1"/>
    <row r="72" spans="1:10" ht="16.5">
      <c r="A72" s="161" t="s">
        <v>816</v>
      </c>
      <c r="B72" s="161" t="s">
        <v>817</v>
      </c>
      <c r="C72" s="161"/>
      <c r="D72" s="161"/>
      <c r="H72" s="327" t="s">
        <v>521</v>
      </c>
      <c r="I72" s="323"/>
      <c r="J72" s="327">
        <v>41640</v>
      </c>
    </row>
    <row r="73" spans="2:10" ht="16.5">
      <c r="B73" s="161"/>
      <c r="C73" s="161"/>
      <c r="D73" s="161"/>
      <c r="H73" s="156" t="s">
        <v>76</v>
      </c>
      <c r="I73" s="163"/>
      <c r="J73" s="156" t="s">
        <v>76</v>
      </c>
    </row>
    <row r="74" spans="2:10" ht="16.5">
      <c r="B74" s="144" t="s">
        <v>818</v>
      </c>
      <c r="C74" s="161"/>
      <c r="D74" s="161"/>
      <c r="H74" s="330">
        <f>J79</f>
        <v>0</v>
      </c>
      <c r="I74" s="163"/>
      <c r="J74" s="165">
        <v>958514874</v>
      </c>
    </row>
    <row r="75" spans="2:10" ht="16.5">
      <c r="B75" s="144" t="s">
        <v>819</v>
      </c>
      <c r="H75" s="165">
        <v>358000000</v>
      </c>
      <c r="I75" s="165"/>
      <c r="J75" s="165">
        <v>-5622998309</v>
      </c>
    </row>
    <row r="76" spans="2:10" ht="16.5">
      <c r="B76" s="144" t="s">
        <v>820</v>
      </c>
      <c r="H76" s="165">
        <v>358000000</v>
      </c>
      <c r="I76" s="165"/>
      <c r="J76" s="165">
        <v>-4664483435</v>
      </c>
    </row>
    <row r="77" spans="2:10" ht="16.5">
      <c r="B77" s="144" t="s">
        <v>821</v>
      </c>
      <c r="H77" s="165">
        <v>0</v>
      </c>
      <c r="I77" s="165"/>
      <c r="J77" s="165">
        <v>0</v>
      </c>
    </row>
    <row r="78" spans="8:10" ht="4.5" customHeight="1">
      <c r="H78" s="254"/>
      <c r="I78" s="165"/>
      <c r="J78" s="254"/>
    </row>
    <row r="79" spans="2:10" ht="16.5">
      <c r="B79" s="359" t="s">
        <v>555</v>
      </c>
      <c r="C79" s="359"/>
      <c r="D79" s="359"/>
      <c r="E79" s="359"/>
      <c r="H79" s="167">
        <f>H74+H75-H76</f>
        <v>0</v>
      </c>
      <c r="I79" s="167"/>
      <c r="J79" s="167">
        <f>J74+J75-J76</f>
        <v>0</v>
      </c>
    </row>
    <row r="80" spans="8:10" ht="5.25" customHeight="1">
      <c r="H80" s="165"/>
      <c r="I80" s="165"/>
      <c r="J80" s="165"/>
    </row>
    <row r="81" spans="8:10" ht="3" customHeight="1">
      <c r="H81" s="328"/>
      <c r="I81" s="165"/>
      <c r="J81" s="328"/>
    </row>
    <row r="82" spans="8:10" ht="12.75" customHeight="1">
      <c r="H82" s="165"/>
      <c r="I82" s="165"/>
      <c r="J82" s="165"/>
    </row>
    <row r="83" spans="1:10" ht="16.5">
      <c r="A83" s="161" t="s">
        <v>822</v>
      </c>
      <c r="B83" s="161" t="s">
        <v>823</v>
      </c>
      <c r="C83" s="161"/>
      <c r="D83" s="161"/>
      <c r="H83" s="162" t="s">
        <v>521</v>
      </c>
      <c r="I83" s="156"/>
      <c r="J83" s="162">
        <v>41640</v>
      </c>
    </row>
    <row r="84" spans="2:10" ht="14.25" customHeight="1">
      <c r="B84" s="161"/>
      <c r="C84" s="161"/>
      <c r="D84" s="161"/>
      <c r="H84" s="331" t="s">
        <v>76</v>
      </c>
      <c r="I84" s="332"/>
      <c r="J84" s="331" t="s">
        <v>76</v>
      </c>
    </row>
    <row r="85" ht="16.5">
      <c r="B85" s="144" t="s">
        <v>824</v>
      </c>
    </row>
    <row r="86" ht="16.5">
      <c r="B86" s="144" t="s">
        <v>825</v>
      </c>
    </row>
    <row r="87" ht="16.5">
      <c r="B87" s="144" t="s">
        <v>826</v>
      </c>
    </row>
    <row r="88" spans="2:10" ht="19.5" customHeight="1">
      <c r="B88" s="357" t="s">
        <v>827</v>
      </c>
      <c r="C88" s="357"/>
      <c r="D88" s="357"/>
      <c r="E88" s="357"/>
      <c r="F88" s="357"/>
      <c r="G88" s="357"/>
      <c r="H88" s="357"/>
      <c r="I88" s="357"/>
      <c r="J88" s="357"/>
    </row>
    <row r="89" ht="16.5">
      <c r="B89" s="144" t="s">
        <v>828</v>
      </c>
    </row>
    <row r="90" ht="16.5">
      <c r="B90" s="144" t="s">
        <v>829</v>
      </c>
    </row>
    <row r="91" ht="16.5">
      <c r="B91" s="144" t="s">
        <v>830</v>
      </c>
    </row>
    <row r="92" ht="6" customHeight="1"/>
    <row r="93" spans="1:10" ht="16.5">
      <c r="A93" s="144" t="s">
        <v>831</v>
      </c>
      <c r="B93" s="333" t="s">
        <v>832</v>
      </c>
      <c r="C93" s="147"/>
      <c r="D93" s="147"/>
      <c r="E93" s="147"/>
      <c r="F93" s="147"/>
      <c r="G93" s="147"/>
      <c r="H93" s="147"/>
      <c r="I93" s="147"/>
      <c r="J93" s="147"/>
    </row>
    <row r="94" spans="2:10" ht="13.5" customHeight="1">
      <c r="B94" s="333"/>
      <c r="C94" s="147"/>
      <c r="D94" s="147"/>
      <c r="E94" s="147"/>
      <c r="F94" s="147"/>
      <c r="G94" s="147"/>
      <c r="H94" s="147"/>
      <c r="I94" s="147"/>
      <c r="J94" s="334" t="s">
        <v>727</v>
      </c>
    </row>
    <row r="95" spans="2:10" ht="6.75" customHeight="1">
      <c r="B95" s="333"/>
      <c r="C95" s="147"/>
      <c r="D95" s="147"/>
      <c r="E95" s="147"/>
      <c r="F95" s="147"/>
      <c r="G95" s="147"/>
      <c r="H95" s="147"/>
      <c r="I95" s="147"/>
      <c r="J95" s="147"/>
    </row>
    <row r="96" spans="1:10" ht="16.5">
      <c r="A96" s="161" t="s">
        <v>833</v>
      </c>
      <c r="B96" s="161" t="s">
        <v>834</v>
      </c>
      <c r="H96" s="326" t="s">
        <v>782</v>
      </c>
      <c r="I96" s="325"/>
      <c r="J96" s="326" t="s">
        <v>783</v>
      </c>
    </row>
    <row r="97" spans="2:10" ht="16.5">
      <c r="B97" s="144" t="s">
        <v>835</v>
      </c>
      <c r="C97" s="161"/>
      <c r="D97" s="161"/>
      <c r="E97" s="161"/>
      <c r="F97" s="161"/>
      <c r="G97" s="161"/>
      <c r="H97" s="335"/>
      <c r="I97" s="335"/>
      <c r="J97" s="335"/>
    </row>
    <row r="98" spans="2:10" ht="13.5" customHeight="1">
      <c r="B98" s="230" t="s">
        <v>836</v>
      </c>
      <c r="H98" s="142"/>
      <c r="I98" s="142"/>
      <c r="J98" s="142"/>
    </row>
    <row r="99" spans="2:12" ht="16.5">
      <c r="B99" s="144" t="s">
        <v>837</v>
      </c>
      <c r="H99" s="314">
        <v>787447383538</v>
      </c>
      <c r="I99" s="314"/>
      <c r="J99" s="314">
        <v>373316748024</v>
      </c>
      <c r="L99" s="165">
        <f>H105-2693487056463</f>
        <v>-1853939026943</v>
      </c>
    </row>
    <row r="100" spans="2:10" ht="16.5">
      <c r="B100" s="144" t="s">
        <v>838</v>
      </c>
      <c r="H100" s="314">
        <f>839548029520-H99</f>
        <v>52100645982</v>
      </c>
      <c r="I100" s="314"/>
      <c r="J100" s="314">
        <f>428258988644-J99</f>
        <v>54942240620</v>
      </c>
    </row>
    <row r="101" spans="2:12" ht="16.5">
      <c r="B101" s="144" t="s">
        <v>839</v>
      </c>
      <c r="H101" s="142"/>
      <c r="I101" s="142"/>
      <c r="J101" s="142"/>
      <c r="L101" s="144">
        <v>2693487056463</v>
      </c>
    </row>
    <row r="102" spans="2:10" ht="16.5">
      <c r="B102" s="144" t="s">
        <v>840</v>
      </c>
      <c r="H102" s="142"/>
      <c r="I102" s="142"/>
      <c r="J102" s="142"/>
    </row>
    <row r="103" spans="2:7" ht="30" customHeight="1">
      <c r="B103" s="357" t="s">
        <v>841</v>
      </c>
      <c r="C103" s="357"/>
      <c r="D103" s="357"/>
      <c r="E103" s="357"/>
      <c r="F103" s="357"/>
      <c r="G103" s="155"/>
    </row>
    <row r="104" spans="8:10" ht="4.5" customHeight="1">
      <c r="H104" s="166"/>
      <c r="J104" s="166"/>
    </row>
    <row r="105" spans="2:10" ht="21" customHeight="1">
      <c r="B105" s="359" t="s">
        <v>555</v>
      </c>
      <c r="C105" s="359"/>
      <c r="D105" s="359"/>
      <c r="E105" s="359"/>
      <c r="H105" s="336">
        <f>H99+H100</f>
        <v>839548029520</v>
      </c>
      <c r="I105" s="161"/>
      <c r="J105" s="336">
        <f>J99+J100</f>
        <v>428258988644</v>
      </c>
    </row>
    <row r="106" spans="8:10" ht="4.5" customHeight="1">
      <c r="H106" s="171"/>
      <c r="J106" s="171"/>
    </row>
    <row r="107" spans="8:10" ht="2.25" customHeight="1">
      <c r="H107" s="170"/>
      <c r="J107" s="170"/>
    </row>
    <row r="108" spans="8:10" ht="13.5" customHeight="1">
      <c r="H108" s="171"/>
      <c r="J108" s="171"/>
    </row>
    <row r="109" spans="8:10" ht="13.5" customHeight="1">
      <c r="H109" s="171"/>
      <c r="J109" s="171"/>
    </row>
    <row r="110" spans="1:10" ht="20.25" customHeight="1">
      <c r="A110" s="161" t="s">
        <v>842</v>
      </c>
      <c r="B110" s="161" t="s">
        <v>843</v>
      </c>
      <c r="C110" s="161"/>
      <c r="D110" s="161"/>
      <c r="E110" s="161"/>
      <c r="F110" s="161"/>
      <c r="G110" s="161"/>
      <c r="H110" s="326" t="s">
        <v>782</v>
      </c>
      <c r="I110" s="325"/>
      <c r="J110" s="326" t="s">
        <v>783</v>
      </c>
    </row>
    <row r="111" spans="2:10" ht="16.5">
      <c r="B111" s="228" t="s">
        <v>844</v>
      </c>
      <c r="C111" s="161"/>
      <c r="D111" s="161"/>
      <c r="E111" s="161"/>
      <c r="F111" s="161"/>
      <c r="G111" s="161"/>
      <c r="H111" s="318"/>
      <c r="I111" s="318"/>
      <c r="J111" s="318"/>
    </row>
    <row r="112" ht="16.5">
      <c r="B112" s="144" t="s">
        <v>845</v>
      </c>
    </row>
    <row r="113" ht="16.5">
      <c r="B113" s="144" t="s">
        <v>846</v>
      </c>
    </row>
    <row r="114" ht="16.5">
      <c r="B114" s="144" t="s">
        <v>847</v>
      </c>
    </row>
    <row r="115" ht="16.5">
      <c r="B115" s="144" t="s">
        <v>848</v>
      </c>
    </row>
    <row r="116" ht="16.5">
      <c r="B116" s="144" t="s">
        <v>849</v>
      </c>
    </row>
    <row r="117" ht="16.5">
      <c r="B117" s="144" t="s">
        <v>850</v>
      </c>
    </row>
    <row r="118" spans="8:10" ht="3.75" customHeight="1">
      <c r="H118" s="166"/>
      <c r="J118" s="166"/>
    </row>
    <row r="119" spans="2:5" ht="19.5" customHeight="1">
      <c r="B119" s="359" t="s">
        <v>555</v>
      </c>
      <c r="C119" s="359"/>
      <c r="D119" s="359"/>
      <c r="E119" s="359"/>
    </row>
    <row r="120" ht="3.75" customHeight="1"/>
    <row r="121" spans="8:10" ht="3.75" customHeight="1">
      <c r="H121" s="170"/>
      <c r="J121" s="170"/>
    </row>
    <row r="123" spans="1:10" ht="16.5">
      <c r="A123" s="144">
        <v>27</v>
      </c>
      <c r="B123" s="161" t="s">
        <v>851</v>
      </c>
      <c r="C123" s="161"/>
      <c r="D123" s="161"/>
      <c r="E123" s="161"/>
      <c r="F123" s="161"/>
      <c r="G123" s="161"/>
      <c r="H123" s="326" t="s">
        <v>782</v>
      </c>
      <c r="I123" s="325"/>
      <c r="J123" s="326" t="s">
        <v>783</v>
      </c>
    </row>
    <row r="124" spans="2:10" ht="16.5">
      <c r="B124" s="161" t="s">
        <v>852</v>
      </c>
      <c r="C124" s="161"/>
      <c r="D124" s="161"/>
      <c r="E124" s="161"/>
      <c r="F124" s="161"/>
      <c r="G124" s="161"/>
      <c r="H124" s="167"/>
      <c r="I124" s="167"/>
      <c r="J124" s="167"/>
    </row>
    <row r="125" spans="2:13" ht="16.5">
      <c r="B125" s="228" t="s">
        <v>853</v>
      </c>
      <c r="C125" s="161"/>
      <c r="D125" s="161"/>
      <c r="E125" s="161"/>
      <c r="F125" s="161"/>
      <c r="G125" s="161"/>
      <c r="H125" s="167"/>
      <c r="I125" s="167"/>
      <c r="J125" s="167"/>
      <c r="M125" s="337"/>
    </row>
    <row r="126" spans="2:10" ht="16.5">
      <c r="B126" s="144" t="s">
        <v>854</v>
      </c>
      <c r="H126" s="314">
        <f>H99-H113</f>
        <v>787447383538</v>
      </c>
      <c r="I126" s="314"/>
      <c r="J126" s="314">
        <f>J99-J113</f>
        <v>373316748024</v>
      </c>
    </row>
    <row r="127" spans="2:10" ht="16.5">
      <c r="B127" s="144" t="s">
        <v>855</v>
      </c>
      <c r="H127" s="314">
        <f>H100-H114</f>
        <v>52100645982</v>
      </c>
      <c r="I127" s="314"/>
      <c r="J127" s="314">
        <f>J100-J114</f>
        <v>54942240620</v>
      </c>
    </row>
    <row r="128" spans="8:10" ht="3.75" customHeight="1">
      <c r="H128" s="338"/>
      <c r="I128" s="314"/>
      <c r="J128" s="338"/>
    </row>
    <row r="129" spans="2:12" ht="18.75" customHeight="1">
      <c r="B129" s="359" t="s">
        <v>555</v>
      </c>
      <c r="C129" s="359"/>
      <c r="D129" s="359"/>
      <c r="E129" s="359"/>
      <c r="H129" s="314">
        <f>H126+H127</f>
        <v>839548029520</v>
      </c>
      <c r="I129" s="314"/>
      <c r="J129" s="314">
        <f>J126+J127</f>
        <v>428258988644</v>
      </c>
      <c r="L129" s="165"/>
    </row>
    <row r="130" spans="8:10" ht="3.75" customHeight="1">
      <c r="H130" s="314"/>
      <c r="I130" s="314"/>
      <c r="J130" s="314"/>
    </row>
    <row r="131" spans="8:10" ht="3.75" customHeight="1">
      <c r="H131" s="339"/>
      <c r="I131" s="314"/>
      <c r="J131" s="339"/>
    </row>
    <row r="132" spans="8:10" ht="16.5">
      <c r="H132" s="314"/>
      <c r="I132" s="314"/>
      <c r="J132" s="314"/>
    </row>
    <row r="133" spans="1:10" ht="16.5">
      <c r="A133" s="144" t="s">
        <v>856</v>
      </c>
      <c r="B133" s="161" t="s">
        <v>857</v>
      </c>
      <c r="C133" s="161"/>
      <c r="D133" s="161"/>
      <c r="E133" s="161"/>
      <c r="H133" s="326" t="s">
        <v>782</v>
      </c>
      <c r="I133" s="325"/>
      <c r="J133" s="326" t="s">
        <v>783</v>
      </c>
    </row>
    <row r="134" spans="2:10" ht="8.25" customHeight="1">
      <c r="B134" s="161"/>
      <c r="C134" s="161"/>
      <c r="D134" s="161"/>
      <c r="E134" s="161"/>
      <c r="H134" s="340"/>
      <c r="I134" s="325"/>
      <c r="J134" s="340"/>
    </row>
    <row r="135" ht="16.5">
      <c r="B135" s="144" t="s">
        <v>858</v>
      </c>
    </row>
    <row r="136" spans="2:10" ht="16.5">
      <c r="B136" s="144" t="s">
        <v>859</v>
      </c>
      <c r="H136" s="314">
        <f>713962727761-H137</f>
        <v>661862081779</v>
      </c>
      <c r="I136" s="314"/>
      <c r="J136" s="314">
        <v>304222953803</v>
      </c>
    </row>
    <row r="137" spans="2:12" ht="16.5">
      <c r="B137" s="144" t="s">
        <v>860</v>
      </c>
      <c r="H137" s="314">
        <v>52100645982</v>
      </c>
      <c r="I137" s="314"/>
      <c r="J137" s="314">
        <f>359196514574-J136</f>
        <v>54973560771</v>
      </c>
      <c r="L137" s="165">
        <f>H129-H144</f>
        <v>125585301759</v>
      </c>
    </row>
    <row r="138" spans="2:12" ht="36" customHeight="1">
      <c r="B138" s="355" t="s">
        <v>861</v>
      </c>
      <c r="C138" s="355"/>
      <c r="D138" s="355"/>
      <c r="E138" s="355"/>
      <c r="F138" s="355"/>
      <c r="G138" s="341"/>
      <c r="L138" s="165">
        <f>L137-53798654109-995158391</f>
        <v>70791489259</v>
      </c>
    </row>
    <row r="139" spans="2:12" ht="16.5">
      <c r="B139" s="144" t="s">
        <v>862</v>
      </c>
      <c r="L139" s="165">
        <f>L138-27372228843</f>
        <v>43419260416</v>
      </c>
    </row>
    <row r="140" ht="16.5">
      <c r="B140" s="144" t="s">
        <v>863</v>
      </c>
    </row>
    <row r="141" ht="16.5">
      <c r="B141" s="144" t="s">
        <v>864</v>
      </c>
    </row>
    <row r="142" ht="16.5">
      <c r="B142" s="144" t="s">
        <v>865</v>
      </c>
    </row>
    <row r="143" spans="8:10" ht="4.5" customHeight="1">
      <c r="H143" s="166"/>
      <c r="J143" s="166"/>
    </row>
    <row r="144" spans="3:12" ht="18" customHeight="1">
      <c r="C144" s="161" t="s">
        <v>525</v>
      </c>
      <c r="D144" s="161"/>
      <c r="E144" s="161"/>
      <c r="F144" s="161"/>
      <c r="G144" s="161"/>
      <c r="H144" s="335">
        <f>SUM(H135:H142)</f>
        <v>713962727761</v>
      </c>
      <c r="I144" s="335"/>
      <c r="J144" s="335">
        <f>SUM(J135:J142)</f>
        <v>359196514574</v>
      </c>
      <c r="L144" s="165">
        <f>H129-H144</f>
        <v>125585301759</v>
      </c>
    </row>
    <row r="145" spans="3:10" ht="4.5" customHeight="1">
      <c r="C145" s="161"/>
      <c r="D145" s="161"/>
      <c r="E145" s="161"/>
      <c r="F145" s="161"/>
      <c r="G145" s="161"/>
      <c r="H145" s="335"/>
      <c r="I145" s="335"/>
      <c r="J145" s="335"/>
    </row>
    <row r="146" spans="3:10" ht="3" customHeight="1">
      <c r="C146" s="161"/>
      <c r="D146" s="161"/>
      <c r="E146" s="161"/>
      <c r="F146" s="161"/>
      <c r="G146" s="161"/>
      <c r="H146" s="342"/>
      <c r="I146" s="335"/>
      <c r="J146" s="342"/>
    </row>
    <row r="147" spans="3:10" ht="10.5" customHeight="1">
      <c r="C147" s="161"/>
      <c r="D147" s="161"/>
      <c r="E147" s="161"/>
      <c r="F147" s="161"/>
      <c r="G147" s="161"/>
      <c r="H147" s="335"/>
      <c r="I147" s="335"/>
      <c r="J147" s="335"/>
    </row>
    <row r="148" spans="1:10" ht="16.5">
      <c r="A148" s="144" t="s">
        <v>866</v>
      </c>
      <c r="B148" s="161" t="s">
        <v>867</v>
      </c>
      <c r="C148" s="161"/>
      <c r="D148" s="161"/>
      <c r="E148" s="161"/>
      <c r="F148" s="161"/>
      <c r="G148" s="161"/>
      <c r="H148" s="326" t="s">
        <v>782</v>
      </c>
      <c r="I148" s="325"/>
      <c r="J148" s="326" t="s">
        <v>783</v>
      </c>
    </row>
    <row r="149" spans="2:10" ht="16.5">
      <c r="B149" s="161"/>
      <c r="C149" s="161"/>
      <c r="D149" s="161"/>
      <c r="E149" s="161"/>
      <c r="F149" s="161"/>
      <c r="G149" s="161"/>
      <c r="H149" s="325"/>
      <c r="I149" s="325"/>
      <c r="J149" s="325"/>
    </row>
    <row r="150" spans="2:10" ht="16.5">
      <c r="B150" s="144" t="s">
        <v>868</v>
      </c>
      <c r="H150" s="165">
        <v>753820399</v>
      </c>
      <c r="I150" s="165"/>
      <c r="J150" s="165">
        <v>649052240</v>
      </c>
    </row>
    <row r="151" ht="16.5">
      <c r="B151" s="144" t="s">
        <v>869</v>
      </c>
    </row>
    <row r="152" ht="16.5">
      <c r="B152" s="144" t="s">
        <v>870</v>
      </c>
    </row>
    <row r="153" ht="16.5">
      <c r="B153" s="144" t="s">
        <v>871</v>
      </c>
    </row>
    <row r="154" ht="16.5">
      <c r="B154" s="144" t="s">
        <v>872</v>
      </c>
    </row>
    <row r="155" ht="16.5">
      <c r="B155" s="144" t="s">
        <v>873</v>
      </c>
    </row>
    <row r="156" ht="16.5">
      <c r="B156" s="144" t="s">
        <v>874</v>
      </c>
    </row>
    <row r="157" spans="2:10" ht="16.5">
      <c r="B157" s="144" t="s">
        <v>875</v>
      </c>
      <c r="H157" s="165">
        <v>12792453</v>
      </c>
      <c r="I157" s="165"/>
      <c r="J157" s="165">
        <v>36023380</v>
      </c>
    </row>
    <row r="158" spans="8:10" ht="3" customHeight="1">
      <c r="H158" s="254"/>
      <c r="I158" s="165"/>
      <c r="J158" s="254"/>
    </row>
    <row r="159" spans="3:10" ht="16.5">
      <c r="C159" s="161" t="s">
        <v>525</v>
      </c>
      <c r="D159" s="161"/>
      <c r="E159" s="161"/>
      <c r="F159" s="161"/>
      <c r="G159" s="161"/>
      <c r="H159" s="167">
        <f>SUM(H150:H157)</f>
        <v>766612852</v>
      </c>
      <c r="I159" s="167"/>
      <c r="J159" s="167">
        <f>SUM(J150:J157)</f>
        <v>685075620</v>
      </c>
    </row>
    <row r="160" ht="3.75" customHeight="1"/>
    <row r="161" spans="8:10" ht="2.25" customHeight="1">
      <c r="H161" s="170"/>
      <c r="J161" s="170"/>
    </row>
    <row r="162" spans="8:10" ht="2.25" customHeight="1">
      <c r="H162" s="171"/>
      <c r="J162" s="171"/>
    </row>
    <row r="163" spans="8:10" ht="2.25" customHeight="1">
      <c r="H163" s="171"/>
      <c r="J163" s="171"/>
    </row>
    <row r="164" spans="8:10" ht="18" customHeight="1">
      <c r="H164" s="171"/>
      <c r="J164" s="171"/>
    </row>
    <row r="165" spans="8:10" ht="6.75" customHeight="1">
      <c r="H165" s="171"/>
      <c r="J165" s="171"/>
    </row>
    <row r="166" spans="1:10" ht="16.5">
      <c r="A166" s="161" t="s">
        <v>876</v>
      </c>
      <c r="B166" s="161" t="s">
        <v>877</v>
      </c>
      <c r="C166" s="161"/>
      <c r="D166" s="161"/>
      <c r="E166" s="161"/>
      <c r="H166" s="326" t="s">
        <v>782</v>
      </c>
      <c r="I166" s="325"/>
      <c r="J166" s="326" t="s">
        <v>783</v>
      </c>
    </row>
    <row r="167" spans="1:10" ht="4.5" customHeight="1">
      <c r="A167" s="161"/>
      <c r="B167" s="161"/>
      <c r="C167" s="161"/>
      <c r="D167" s="161"/>
      <c r="E167" s="161"/>
      <c r="H167" s="325"/>
      <c r="I167" s="325"/>
      <c r="J167" s="325"/>
    </row>
    <row r="168" spans="2:10" ht="16.5">
      <c r="B168" s="144" t="s">
        <v>878</v>
      </c>
      <c r="H168" s="165">
        <f>SUM(H169:H170)</f>
        <v>27513225249</v>
      </c>
      <c r="I168" s="165"/>
      <c r="J168" s="165">
        <f>SUM(J169:J170)</f>
        <v>30002098119</v>
      </c>
    </row>
    <row r="169" spans="2:10" ht="16.5">
      <c r="B169" s="144" t="s">
        <v>879</v>
      </c>
      <c r="H169" s="165">
        <v>0</v>
      </c>
      <c r="I169" s="165"/>
      <c r="J169" s="165">
        <v>0</v>
      </c>
    </row>
    <row r="170" spans="2:10" ht="16.5">
      <c r="B170" s="144" t="s">
        <v>880</v>
      </c>
      <c r="H170" s="165">
        <v>27513225249</v>
      </c>
      <c r="I170" s="165"/>
      <c r="J170" s="165">
        <v>30002098119</v>
      </c>
    </row>
    <row r="171" ht="16.5">
      <c r="B171" s="144" t="s">
        <v>881</v>
      </c>
    </row>
    <row r="172" ht="16.5">
      <c r="B172" s="142" t="s">
        <v>882</v>
      </c>
    </row>
    <row r="173" ht="16.5">
      <c r="B173" s="144" t="s">
        <v>883</v>
      </c>
    </row>
    <row r="174" ht="16.5">
      <c r="B174" s="144" t="s">
        <v>884</v>
      </c>
    </row>
    <row r="175" ht="16.5">
      <c r="B175" s="144" t="s">
        <v>885</v>
      </c>
    </row>
    <row r="176" ht="16.5">
      <c r="B176" s="142" t="s">
        <v>886</v>
      </c>
    </row>
    <row r="177" spans="2:10" ht="16.5">
      <c r="B177" s="144" t="s">
        <v>887</v>
      </c>
      <c r="H177" s="165">
        <v>8459652</v>
      </c>
      <c r="I177" s="165"/>
      <c r="J177" s="165">
        <v>17169423</v>
      </c>
    </row>
    <row r="178" spans="8:10" ht="3.75" customHeight="1">
      <c r="H178" s="254"/>
      <c r="I178" s="165"/>
      <c r="J178" s="254"/>
    </row>
    <row r="179" spans="4:10" ht="16.5">
      <c r="D179" s="161" t="s">
        <v>640</v>
      </c>
      <c r="E179" s="161"/>
      <c r="F179" s="161"/>
      <c r="G179" s="161"/>
      <c r="H179" s="167">
        <f>H168+H171+H172+H173+H174+H175+H176+H177</f>
        <v>27521684901</v>
      </c>
      <c r="I179" s="167"/>
      <c r="J179" s="167">
        <f>J168+J171+J172+J173+J174+J175+J176+J177</f>
        <v>30019267542</v>
      </c>
    </row>
    <row r="180" spans="4:10" ht="4.5" customHeight="1">
      <c r="D180" s="161"/>
      <c r="E180" s="161"/>
      <c r="F180" s="161"/>
      <c r="G180" s="161"/>
      <c r="H180" s="167"/>
      <c r="I180" s="167"/>
      <c r="J180" s="167"/>
    </row>
    <row r="181" spans="4:10" ht="3.75" customHeight="1">
      <c r="D181" s="161"/>
      <c r="E181" s="161"/>
      <c r="F181" s="161"/>
      <c r="G181" s="161"/>
      <c r="H181" s="168"/>
      <c r="I181" s="167"/>
      <c r="J181" s="168"/>
    </row>
    <row r="182" ht="10.5" customHeight="1"/>
    <row r="183" spans="1:10" ht="16.5">
      <c r="A183" s="161" t="s">
        <v>888</v>
      </c>
      <c r="B183" s="161" t="s">
        <v>889</v>
      </c>
      <c r="C183" s="161"/>
      <c r="D183" s="161"/>
      <c r="E183" s="161"/>
      <c r="F183" s="161"/>
      <c r="G183" s="161"/>
      <c r="H183" s="326" t="s">
        <v>782</v>
      </c>
      <c r="I183" s="325"/>
      <c r="J183" s="326" t="s">
        <v>783</v>
      </c>
    </row>
    <row r="184" spans="2:10" ht="4.5" customHeight="1">
      <c r="B184" s="161"/>
      <c r="C184" s="161"/>
      <c r="D184" s="161"/>
      <c r="E184" s="161"/>
      <c r="F184" s="161"/>
      <c r="G184" s="161"/>
      <c r="H184" s="318"/>
      <c r="I184" s="318"/>
      <c r="J184" s="318"/>
    </row>
    <row r="185" spans="2:10" ht="29.25" customHeight="1">
      <c r="B185" s="357" t="s">
        <v>890</v>
      </c>
      <c r="C185" s="357"/>
      <c r="D185" s="357"/>
      <c r="E185" s="357"/>
      <c r="F185" s="357"/>
      <c r="G185" s="341"/>
      <c r="H185" s="343">
        <v>9553337292</v>
      </c>
      <c r="I185" s="343"/>
      <c r="J185" s="343">
        <v>1964793148</v>
      </c>
    </row>
    <row r="186" spans="2:10" ht="35.25" customHeight="1">
      <c r="B186" s="358" t="s">
        <v>891</v>
      </c>
      <c r="C186" s="358"/>
      <c r="D186" s="358"/>
      <c r="E186" s="358"/>
      <c r="F186" s="358"/>
      <c r="G186" s="341"/>
      <c r="H186" s="343">
        <v>0</v>
      </c>
      <c r="I186" s="160"/>
      <c r="J186" s="343">
        <v>0</v>
      </c>
    </row>
    <row r="187" spans="2:10" ht="4.5" customHeight="1">
      <c r="B187" s="341"/>
      <c r="C187" s="341"/>
      <c r="D187" s="341"/>
      <c r="E187" s="341"/>
      <c r="F187" s="341"/>
      <c r="G187" s="341"/>
      <c r="H187" s="344"/>
      <c r="I187" s="160"/>
      <c r="J187" s="344"/>
    </row>
    <row r="188" spans="2:10" ht="18.75" customHeight="1">
      <c r="B188" s="359" t="s">
        <v>892</v>
      </c>
      <c r="C188" s="359"/>
      <c r="D188" s="359"/>
      <c r="E188" s="359"/>
      <c r="F188" s="359"/>
      <c r="G188" s="161"/>
      <c r="H188" s="167">
        <f>SUM(H185+H186)</f>
        <v>9553337292</v>
      </c>
      <c r="I188" s="167"/>
      <c r="J188" s="167">
        <f>SUM(J185+J186)</f>
        <v>1964793148</v>
      </c>
    </row>
    <row r="189" spans="2:10" ht="3.75" customHeight="1">
      <c r="B189" s="325"/>
      <c r="C189" s="325"/>
      <c r="D189" s="325"/>
      <c r="E189" s="325"/>
      <c r="F189" s="325"/>
      <c r="G189" s="161"/>
      <c r="H189" s="167"/>
      <c r="I189" s="167"/>
      <c r="J189" s="167"/>
    </row>
    <row r="190" spans="2:10" ht="3" customHeight="1">
      <c r="B190" s="325"/>
      <c r="C190" s="325"/>
      <c r="D190" s="325"/>
      <c r="E190" s="325"/>
      <c r="F190" s="325"/>
      <c r="G190" s="161"/>
      <c r="H190" s="168"/>
      <c r="I190" s="167"/>
      <c r="J190" s="168"/>
    </row>
    <row r="191" spans="2:10" ht="9" customHeight="1">
      <c r="B191" s="325"/>
      <c r="C191" s="325"/>
      <c r="D191" s="325"/>
      <c r="E191" s="325"/>
      <c r="F191" s="325"/>
      <c r="G191" s="161"/>
      <c r="H191" s="167"/>
      <c r="I191" s="167"/>
      <c r="J191" s="167"/>
    </row>
    <row r="192" spans="1:10" ht="16.5">
      <c r="A192" s="144" t="s">
        <v>893</v>
      </c>
      <c r="B192" s="161" t="s">
        <v>894</v>
      </c>
      <c r="C192" s="161"/>
      <c r="D192" s="161"/>
      <c r="E192" s="161"/>
      <c r="F192" s="161"/>
      <c r="G192" s="161"/>
      <c r="H192" s="326" t="s">
        <v>782</v>
      </c>
      <c r="I192" s="325"/>
      <c r="J192" s="326" t="s">
        <v>783</v>
      </c>
    </row>
    <row r="193" spans="1:6" ht="28.5" customHeight="1">
      <c r="A193" s="345" t="s">
        <v>895</v>
      </c>
      <c r="B193" s="358" t="s">
        <v>896</v>
      </c>
      <c r="C193" s="358"/>
      <c r="D193" s="358"/>
      <c r="E193" s="358"/>
      <c r="F193" s="358"/>
    </row>
    <row r="194" spans="1:6" ht="27" customHeight="1">
      <c r="A194" s="345" t="s">
        <v>895</v>
      </c>
      <c r="B194" s="358" t="s">
        <v>897</v>
      </c>
      <c r="C194" s="358"/>
      <c r="D194" s="358"/>
      <c r="E194" s="358"/>
      <c r="F194" s="358"/>
    </row>
    <row r="195" spans="1:6" ht="28.5" customHeight="1">
      <c r="A195" s="345" t="s">
        <v>895</v>
      </c>
      <c r="B195" s="358" t="s">
        <v>898</v>
      </c>
      <c r="C195" s="358"/>
      <c r="D195" s="358"/>
      <c r="E195" s="358"/>
      <c r="F195" s="358"/>
    </row>
    <row r="196" spans="1:6" ht="30" customHeight="1">
      <c r="A196" s="345" t="s">
        <v>895</v>
      </c>
      <c r="B196" s="358" t="s">
        <v>899</v>
      </c>
      <c r="C196" s="358"/>
      <c r="D196" s="358"/>
      <c r="E196" s="358"/>
      <c r="F196" s="358"/>
    </row>
    <row r="197" spans="1:6" ht="27.75" customHeight="1">
      <c r="A197" s="345" t="s">
        <v>895</v>
      </c>
      <c r="B197" s="358" t="s">
        <v>900</v>
      </c>
      <c r="C197" s="358"/>
      <c r="D197" s="358"/>
      <c r="E197" s="358"/>
      <c r="F197" s="358"/>
    </row>
    <row r="198" spans="8:10" ht="3.75" customHeight="1">
      <c r="H198" s="166"/>
      <c r="J198" s="166"/>
    </row>
    <row r="199" spans="2:10" ht="15.75" customHeight="1">
      <c r="B199" s="145" t="s">
        <v>901</v>
      </c>
      <c r="C199" s="161"/>
      <c r="D199" s="161"/>
      <c r="E199" s="161"/>
      <c r="F199" s="161"/>
      <c r="G199" s="161"/>
      <c r="H199" s="161"/>
      <c r="I199" s="161"/>
      <c r="J199" s="161"/>
    </row>
    <row r="200" spans="2:10" ht="3.75" customHeight="1">
      <c r="B200" s="145"/>
      <c r="C200" s="161"/>
      <c r="D200" s="161"/>
      <c r="E200" s="161"/>
      <c r="F200" s="161"/>
      <c r="G200" s="161"/>
      <c r="H200" s="161"/>
      <c r="I200" s="161"/>
      <c r="J200" s="161"/>
    </row>
    <row r="201" spans="2:10" ht="3" customHeight="1">
      <c r="B201" s="145"/>
      <c r="C201" s="161"/>
      <c r="D201" s="161"/>
      <c r="E201" s="161"/>
      <c r="F201" s="161"/>
      <c r="G201" s="161"/>
      <c r="H201" s="169"/>
      <c r="I201" s="161"/>
      <c r="J201" s="169"/>
    </row>
    <row r="202" ht="8.25" customHeight="1"/>
    <row r="203" spans="1:10" ht="16.5">
      <c r="A203" s="161" t="s">
        <v>902</v>
      </c>
      <c r="B203" s="161" t="s">
        <v>903</v>
      </c>
      <c r="C203" s="161"/>
      <c r="D203" s="161"/>
      <c r="E203" s="161"/>
      <c r="F203" s="161"/>
      <c r="G203" s="161"/>
      <c r="H203" s="326" t="s">
        <v>782</v>
      </c>
      <c r="I203" s="325"/>
      <c r="J203" s="326" t="s">
        <v>783</v>
      </c>
    </row>
    <row r="204" spans="2:10" ht="15.75" customHeight="1">
      <c r="B204" s="144" t="s">
        <v>904</v>
      </c>
      <c r="H204" s="314">
        <f>SUM(H205:H207)</f>
        <v>214264502030</v>
      </c>
      <c r="I204" s="314"/>
      <c r="J204" s="314">
        <f>SUM(J205:J207)</f>
        <v>172748328847</v>
      </c>
    </row>
    <row r="205" spans="2:10" ht="15.75" customHeight="1">
      <c r="B205" s="144" t="s">
        <v>905</v>
      </c>
      <c r="H205" s="346">
        <v>183007878505</v>
      </c>
      <c r="I205" s="346"/>
      <c r="J205" s="346">
        <v>141527664226</v>
      </c>
    </row>
    <row r="206" spans="2:10" ht="15.75" customHeight="1">
      <c r="B206" s="144" t="s">
        <v>906</v>
      </c>
      <c r="H206" s="346">
        <v>15393886513</v>
      </c>
      <c r="I206" s="346"/>
      <c r="J206" s="346">
        <v>16073622497</v>
      </c>
    </row>
    <row r="207" spans="2:10" ht="15.75" customHeight="1">
      <c r="B207" s="144" t="s">
        <v>907</v>
      </c>
      <c r="H207" s="346">
        <v>15862737012</v>
      </c>
      <c r="I207" s="346"/>
      <c r="J207" s="346">
        <v>15147042124</v>
      </c>
    </row>
    <row r="208" spans="2:10" ht="15.75" customHeight="1">
      <c r="B208" s="144" t="s">
        <v>908</v>
      </c>
      <c r="H208" s="314">
        <f>SUM(H209:H211)</f>
        <v>204783767297</v>
      </c>
      <c r="I208" s="314"/>
      <c r="J208" s="314">
        <f>SUM(J209:J211)</f>
        <v>144629929100</v>
      </c>
    </row>
    <row r="209" spans="2:10" ht="15.75" customHeight="1">
      <c r="B209" s="144" t="s">
        <v>909</v>
      </c>
      <c r="H209" s="346">
        <v>183302019573</v>
      </c>
      <c r="I209" s="346"/>
      <c r="J209" s="346">
        <v>125571435517</v>
      </c>
    </row>
    <row r="210" spans="2:10" ht="15.75" customHeight="1">
      <c r="B210" s="144" t="s">
        <v>910</v>
      </c>
      <c r="H210" s="346">
        <v>18016728298</v>
      </c>
      <c r="I210" s="346"/>
      <c r="J210" s="346">
        <v>16631643988</v>
      </c>
    </row>
    <row r="211" spans="2:10" ht="15.75" customHeight="1">
      <c r="B211" s="144" t="s">
        <v>911</v>
      </c>
      <c r="H211" s="346">
        <v>3465019426</v>
      </c>
      <c r="I211" s="346"/>
      <c r="J211" s="346">
        <v>2426849595</v>
      </c>
    </row>
    <row r="212" spans="2:10" ht="15.75" customHeight="1">
      <c r="B212" s="144" t="s">
        <v>912</v>
      </c>
      <c r="H212" s="314">
        <v>91623467683</v>
      </c>
      <c r="I212" s="314"/>
      <c r="J212" s="314">
        <v>66417884802</v>
      </c>
    </row>
    <row r="213" spans="2:10" ht="15.75" customHeight="1">
      <c r="B213" s="144" t="s">
        <v>913</v>
      </c>
      <c r="H213" s="314">
        <v>38811835871</v>
      </c>
      <c r="I213" s="314"/>
      <c r="J213" s="314">
        <v>-87899937093</v>
      </c>
    </row>
    <row r="214" spans="2:10" ht="15.75" customHeight="1">
      <c r="B214" s="144" t="s">
        <v>914</v>
      </c>
      <c r="H214" s="314">
        <v>190517601915</v>
      </c>
      <c r="I214" s="314"/>
      <c r="J214" s="314">
        <v>144423762765</v>
      </c>
    </row>
    <row r="215" spans="8:10" ht="3.75" customHeight="1">
      <c r="H215" s="338"/>
      <c r="I215" s="314"/>
      <c r="J215" s="338"/>
    </row>
    <row r="216" spans="3:10" ht="16.5">
      <c r="C216" s="161"/>
      <c r="D216" s="161" t="s">
        <v>640</v>
      </c>
      <c r="E216" s="161"/>
      <c r="F216" s="161"/>
      <c r="G216" s="161"/>
      <c r="H216" s="335">
        <f>H204+H208+H212+H213+H214</f>
        <v>740001174796</v>
      </c>
      <c r="I216" s="335"/>
      <c r="J216" s="335">
        <f>J204+J208+J212+J213+J214</f>
        <v>440319968421</v>
      </c>
    </row>
    <row r="217" spans="3:10" ht="4.5" customHeight="1">
      <c r="C217" s="161"/>
      <c r="D217" s="161"/>
      <c r="E217" s="161"/>
      <c r="F217" s="161"/>
      <c r="G217" s="161"/>
      <c r="H217" s="167"/>
      <c r="I217" s="167"/>
      <c r="J217" s="167"/>
    </row>
    <row r="218" spans="3:10" ht="3" customHeight="1">
      <c r="C218" s="161"/>
      <c r="D218" s="161"/>
      <c r="E218" s="161"/>
      <c r="F218" s="161"/>
      <c r="G218" s="161"/>
      <c r="H218" s="168"/>
      <c r="I218" s="167"/>
      <c r="J218" s="168"/>
    </row>
    <row r="219" ht="7.5" customHeight="1"/>
    <row r="220" spans="1:10" ht="16.5">
      <c r="A220" s="144" t="s">
        <v>915</v>
      </c>
      <c r="B220" s="147" t="s">
        <v>916</v>
      </c>
      <c r="C220" s="147"/>
      <c r="D220" s="147"/>
      <c r="E220" s="147"/>
      <c r="F220" s="147"/>
      <c r="G220" s="147"/>
      <c r="H220" s="147"/>
      <c r="I220" s="147"/>
      <c r="J220" s="147"/>
    </row>
    <row r="221" spans="2:12" ht="16.5">
      <c r="B221" s="147"/>
      <c r="C221" s="147"/>
      <c r="D221" s="147"/>
      <c r="E221" s="147"/>
      <c r="F221" s="147"/>
      <c r="G221" s="147"/>
      <c r="H221" s="147"/>
      <c r="I221" s="147"/>
      <c r="J221" s="147"/>
      <c r="K221" s="147"/>
      <c r="L221" s="147"/>
    </row>
    <row r="222" spans="1:10" ht="33.75" customHeight="1">
      <c r="A222" s="347" t="s">
        <v>917</v>
      </c>
      <c r="B222" s="356" t="s">
        <v>918</v>
      </c>
      <c r="C222" s="356"/>
      <c r="D222" s="356"/>
      <c r="E222" s="356"/>
      <c r="F222" s="356"/>
      <c r="G222" s="356"/>
      <c r="H222" s="356"/>
      <c r="I222" s="356"/>
      <c r="J222" s="356"/>
    </row>
    <row r="223" spans="2:10" ht="10.5" customHeight="1">
      <c r="B223" s="161"/>
      <c r="C223" s="161"/>
      <c r="D223" s="161"/>
      <c r="E223" s="161"/>
      <c r="F223" s="161"/>
      <c r="G223" s="161"/>
      <c r="H223" s="161"/>
      <c r="I223" s="161"/>
      <c r="J223" s="161"/>
    </row>
    <row r="224" spans="8:10" ht="16.5">
      <c r="H224" s="326" t="s">
        <v>782</v>
      </c>
      <c r="I224" s="325"/>
      <c r="J224" s="326" t="s">
        <v>783</v>
      </c>
    </row>
    <row r="225" spans="1:6" ht="35.25" customHeight="1">
      <c r="A225" s="160" t="s">
        <v>919</v>
      </c>
      <c r="B225" s="357" t="s">
        <v>920</v>
      </c>
      <c r="C225" s="357"/>
      <c r="D225" s="357"/>
      <c r="E225" s="357"/>
      <c r="F225" s="357"/>
    </row>
    <row r="226" spans="2:6" ht="16.5">
      <c r="B226" s="142" t="s">
        <v>921</v>
      </c>
      <c r="C226" s="142"/>
      <c r="D226" s="142"/>
      <c r="E226" s="142"/>
      <c r="F226" s="142"/>
    </row>
    <row r="227" spans="2:6" ht="16.5">
      <c r="B227" s="142" t="s">
        <v>922</v>
      </c>
      <c r="C227" s="142"/>
      <c r="D227" s="142"/>
      <c r="E227" s="142"/>
      <c r="F227" s="142"/>
    </row>
    <row r="228" spans="1:6" ht="32.25" customHeight="1">
      <c r="A228" s="160" t="s">
        <v>718</v>
      </c>
      <c r="B228" s="357" t="s">
        <v>923</v>
      </c>
      <c r="C228" s="357"/>
      <c r="D228" s="357"/>
      <c r="E228" s="357"/>
      <c r="F228" s="357"/>
    </row>
    <row r="229" spans="1:6" ht="16.5">
      <c r="A229" s="160" t="s">
        <v>895</v>
      </c>
      <c r="B229" s="142" t="s">
        <v>924</v>
      </c>
      <c r="C229" s="142"/>
      <c r="D229" s="142"/>
      <c r="E229" s="142"/>
      <c r="F229" s="142"/>
    </row>
    <row r="230" spans="1:6" ht="33.75" customHeight="1">
      <c r="A230" s="160" t="s">
        <v>895</v>
      </c>
      <c r="B230" s="357" t="s">
        <v>925</v>
      </c>
      <c r="C230" s="357"/>
      <c r="D230" s="357"/>
      <c r="E230" s="357"/>
      <c r="F230" s="357"/>
    </row>
    <row r="231" spans="1:6" ht="47.25" customHeight="1">
      <c r="A231" s="160" t="s">
        <v>895</v>
      </c>
      <c r="B231" s="357" t="s">
        <v>926</v>
      </c>
      <c r="C231" s="357"/>
      <c r="D231" s="357"/>
      <c r="E231" s="357"/>
      <c r="F231" s="357"/>
    </row>
    <row r="232" spans="1:6" ht="67.5" customHeight="1">
      <c r="A232" s="160" t="s">
        <v>895</v>
      </c>
      <c r="B232" s="357" t="s">
        <v>927</v>
      </c>
      <c r="C232" s="357"/>
      <c r="D232" s="357"/>
      <c r="E232" s="357"/>
      <c r="F232" s="357"/>
    </row>
    <row r="233" spans="1:6" ht="16.5">
      <c r="A233" s="144" t="s">
        <v>780</v>
      </c>
      <c r="B233" s="142" t="s">
        <v>928</v>
      </c>
      <c r="C233" s="142"/>
      <c r="D233" s="142"/>
      <c r="E233" s="142"/>
      <c r="F233" s="142"/>
    </row>
    <row r="234" spans="2:6" ht="16.5">
      <c r="B234" s="142" t="s">
        <v>929</v>
      </c>
      <c r="C234" s="142"/>
      <c r="D234" s="142"/>
      <c r="E234" s="142"/>
      <c r="F234" s="142"/>
    </row>
    <row r="235" spans="2:6" ht="16.5">
      <c r="B235" s="142" t="s">
        <v>930</v>
      </c>
      <c r="C235" s="142"/>
      <c r="D235" s="142"/>
      <c r="E235" s="142"/>
      <c r="F235" s="142"/>
    </row>
    <row r="236" spans="2:6" ht="16.5">
      <c r="B236" s="142" t="s">
        <v>931</v>
      </c>
      <c r="C236" s="142"/>
      <c r="D236" s="142"/>
      <c r="E236" s="142"/>
      <c r="F236" s="142"/>
    </row>
    <row r="238" spans="1:3" ht="16.5">
      <c r="A238" s="161" t="s">
        <v>932</v>
      </c>
      <c r="B238" s="147" t="s">
        <v>933</v>
      </c>
      <c r="C238" s="147"/>
    </row>
    <row r="239" spans="1:2" ht="16.5">
      <c r="A239" s="160" t="s">
        <v>934</v>
      </c>
      <c r="B239" s="144" t="s">
        <v>935</v>
      </c>
    </row>
    <row r="240" spans="1:2" ht="16.5">
      <c r="A240" s="160" t="s">
        <v>936</v>
      </c>
      <c r="B240" s="144" t="s">
        <v>937</v>
      </c>
    </row>
    <row r="241" spans="1:2" ht="16.5">
      <c r="A241" s="160" t="s">
        <v>938</v>
      </c>
      <c r="B241" s="144" t="s">
        <v>939</v>
      </c>
    </row>
    <row r="242" spans="1:10" ht="39.75" customHeight="1">
      <c r="A242" s="160" t="s">
        <v>940</v>
      </c>
      <c r="B242" s="355" t="s">
        <v>941</v>
      </c>
      <c r="C242" s="355"/>
      <c r="D242" s="355"/>
      <c r="E242" s="355"/>
      <c r="F242" s="355"/>
      <c r="G242" s="355"/>
      <c r="H242" s="355"/>
      <c r="I242" s="355"/>
      <c r="J242" s="355"/>
    </row>
    <row r="243" spans="1:10" ht="35.25" customHeight="1">
      <c r="A243" s="160" t="s">
        <v>942</v>
      </c>
      <c r="B243" s="355" t="s">
        <v>943</v>
      </c>
      <c r="C243" s="355"/>
      <c r="D243" s="355"/>
      <c r="E243" s="355"/>
      <c r="F243" s="355"/>
      <c r="G243" s="355"/>
      <c r="H243" s="355"/>
      <c r="I243" s="355"/>
      <c r="J243" s="355"/>
    </row>
    <row r="244" spans="1:2" ht="16.5">
      <c r="A244" s="160" t="s">
        <v>944</v>
      </c>
      <c r="B244" s="144" t="s">
        <v>945</v>
      </c>
    </row>
    <row r="245" spans="1:2" ht="16.5">
      <c r="A245" s="160" t="s">
        <v>946</v>
      </c>
      <c r="B245" s="144" t="s">
        <v>947</v>
      </c>
    </row>
    <row r="246" spans="5:6" ht="16.5">
      <c r="E246" s="144" t="s">
        <v>948</v>
      </c>
      <c r="F246" s="228"/>
    </row>
    <row r="247" spans="2:5" s="145" customFormat="1" ht="15">
      <c r="B247" s="145" t="s">
        <v>949</v>
      </c>
      <c r="E247" s="145" t="s">
        <v>950</v>
      </c>
    </row>
    <row r="252" spans="2:10" ht="17.25">
      <c r="B252" s="285" t="s">
        <v>951</v>
      </c>
      <c r="C252" s="285"/>
      <c r="D252" s="285"/>
      <c r="E252" s="285" t="s">
        <v>952</v>
      </c>
      <c r="F252" s="285"/>
      <c r="G252" s="285"/>
      <c r="H252" s="285"/>
      <c r="I252" s="285"/>
      <c r="J252" s="285"/>
    </row>
  </sheetData>
  <sheetProtection/>
  <mergeCells count="26">
    <mergeCell ref="B195:F195"/>
    <mergeCell ref="B196:F196"/>
    <mergeCell ref="B103:F103"/>
    <mergeCell ref="B8:F8"/>
    <mergeCell ref="B62:E62"/>
    <mergeCell ref="B70:J70"/>
    <mergeCell ref="B79:E79"/>
    <mergeCell ref="B88:J88"/>
    <mergeCell ref="B197:F197"/>
    <mergeCell ref="B105:E105"/>
    <mergeCell ref="B119:E119"/>
    <mergeCell ref="B129:E129"/>
    <mergeCell ref="B138:F138"/>
    <mergeCell ref="B185:F185"/>
    <mergeCell ref="B186:F186"/>
    <mergeCell ref="B188:F188"/>
    <mergeCell ref="B193:F193"/>
    <mergeCell ref="B194:F194"/>
    <mergeCell ref="B242:J242"/>
    <mergeCell ref="B243:J243"/>
    <mergeCell ref="B222:J222"/>
    <mergeCell ref="B225:F225"/>
    <mergeCell ref="B228:F228"/>
    <mergeCell ref="B230:F230"/>
    <mergeCell ref="B231:F231"/>
    <mergeCell ref="B232:F232"/>
  </mergeCells>
  <printOptions/>
  <pageMargins left="0.8661417322834646" right="0.3937007874015748" top="0.9055118110236221" bottom="0.62992125984251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179"/>
  <sheetViews>
    <sheetView zoomScalePageLayoutView="0" workbookViewId="0" topLeftCell="A28">
      <selection activeCell="C44" sqref="C44:E48"/>
    </sheetView>
  </sheetViews>
  <sheetFormatPr defaultColWidth="9.140625" defaultRowHeight="15"/>
  <cols>
    <col min="1" max="1" width="53.57421875" style="59" customWidth="1"/>
    <col min="2" max="2" width="4.7109375" style="59" customWidth="1"/>
    <col min="3" max="3" width="5.28125" style="59" customWidth="1"/>
    <col min="4" max="4" width="16.140625" style="59" customWidth="1"/>
    <col min="5" max="5" width="15.8515625" style="59" customWidth="1"/>
    <col min="6" max="6" width="15.00390625" style="59" customWidth="1"/>
    <col min="7" max="7" width="14.57421875" style="59" customWidth="1"/>
    <col min="8" max="8" width="15.00390625" style="59" customWidth="1"/>
    <col min="9" max="9" width="15.7109375" style="59" customWidth="1"/>
    <col min="10" max="10" width="2.28125" style="56" customWidth="1"/>
    <col min="11" max="11" width="12.28125" style="56" customWidth="1"/>
    <col min="12" max="13" width="13.140625" style="57" customWidth="1"/>
    <col min="14" max="14" width="14.8515625" style="57" customWidth="1"/>
    <col min="15" max="15" width="14.421875" style="57" bestFit="1" customWidth="1"/>
    <col min="16" max="16" width="14.421875" style="58" customWidth="1"/>
    <col min="17" max="17" width="13.421875" style="58" bestFit="1" customWidth="1"/>
    <col min="18" max="18" width="17.00390625" style="58" customWidth="1"/>
    <col min="19" max="19" width="12.00390625" style="58" customWidth="1"/>
    <col min="20" max="20" width="13.421875" style="58" bestFit="1" customWidth="1"/>
    <col min="21" max="21" width="12.57421875" style="58" bestFit="1" customWidth="1"/>
    <col min="22" max="22" width="16.00390625" style="59" bestFit="1" customWidth="1"/>
    <col min="23" max="23" width="12.57421875" style="59" bestFit="1" customWidth="1"/>
    <col min="24" max="16384" width="9.140625" style="59" customWidth="1"/>
  </cols>
  <sheetData>
    <row r="1" spans="1:21" s="41" customFormat="1" ht="13.5">
      <c r="A1" s="403" t="s">
        <v>69</v>
      </c>
      <c r="B1" s="403"/>
      <c r="C1" s="403"/>
      <c r="D1" s="41" t="s">
        <v>1</v>
      </c>
      <c r="J1" s="42"/>
      <c r="K1" s="42"/>
      <c r="L1" s="43"/>
      <c r="M1" s="43"/>
      <c r="N1" s="43"/>
      <c r="O1" s="43"/>
      <c r="P1" s="44"/>
      <c r="Q1" s="44"/>
      <c r="R1" s="44"/>
      <c r="S1" s="44"/>
      <c r="T1" s="44"/>
      <c r="U1" s="44"/>
    </row>
    <row r="2" spans="1:21" s="41" customFormat="1" ht="11.25">
      <c r="A2" s="403" t="s">
        <v>70</v>
      </c>
      <c r="B2" s="403"/>
      <c r="C2" s="403"/>
      <c r="D2" s="41" t="s">
        <v>71</v>
      </c>
      <c r="J2" s="42"/>
      <c r="K2" s="42"/>
      <c r="L2" s="43"/>
      <c r="M2" s="43"/>
      <c r="N2" s="43"/>
      <c r="O2" s="43"/>
      <c r="P2" s="44"/>
      <c r="Q2" s="44"/>
      <c r="R2" s="44"/>
      <c r="S2" s="44"/>
      <c r="T2" s="44"/>
      <c r="U2" s="44"/>
    </row>
    <row r="3" spans="1:21" s="41" customFormat="1" ht="11.25">
      <c r="A3" s="403"/>
      <c r="B3" s="403"/>
      <c r="C3" s="403"/>
      <c r="D3" s="41" t="s">
        <v>72</v>
      </c>
      <c r="J3" s="42"/>
      <c r="K3" s="42"/>
      <c r="L3" s="43"/>
      <c r="M3" s="43"/>
      <c r="N3" s="43"/>
      <c r="O3" s="43"/>
      <c r="P3" s="44"/>
      <c r="Q3" s="44"/>
      <c r="R3" s="44"/>
      <c r="S3" s="44"/>
      <c r="T3" s="44"/>
      <c r="U3" s="44"/>
    </row>
    <row r="4" spans="1:21" s="41" customFormat="1" ht="12.75">
      <c r="A4" s="45" t="s">
        <v>5</v>
      </c>
      <c r="B4" s="46"/>
      <c r="J4" s="42"/>
      <c r="K4" s="42"/>
      <c r="L4" s="43"/>
      <c r="M4" s="43"/>
      <c r="N4" s="43"/>
      <c r="O4" s="43"/>
      <c r="P4" s="44"/>
      <c r="Q4" s="44"/>
      <c r="R4" s="44"/>
      <c r="S4" s="44"/>
      <c r="T4" s="44"/>
      <c r="U4" s="44"/>
    </row>
    <row r="5" spans="1:21" s="41" customFormat="1" ht="11.25">
      <c r="A5" s="404" t="s">
        <v>6</v>
      </c>
      <c r="B5" s="404"/>
      <c r="J5" s="42"/>
      <c r="K5" s="42"/>
      <c r="L5" s="43"/>
      <c r="M5" s="43"/>
      <c r="N5" s="43"/>
      <c r="O5" s="43"/>
      <c r="P5" s="44"/>
      <c r="Q5" s="44"/>
      <c r="R5" s="44"/>
      <c r="S5" s="44"/>
      <c r="T5" s="44"/>
      <c r="U5" s="44"/>
    </row>
    <row r="6" spans="1:21" s="41" customFormat="1" ht="17.25">
      <c r="A6" s="405" t="s">
        <v>73</v>
      </c>
      <c r="B6" s="405"/>
      <c r="C6" s="405"/>
      <c r="D6" s="405"/>
      <c r="E6" s="405"/>
      <c r="F6" s="47"/>
      <c r="G6" s="47"/>
      <c r="H6" s="47"/>
      <c r="I6" s="47"/>
      <c r="J6" s="47"/>
      <c r="K6" s="42"/>
      <c r="L6" s="43"/>
      <c r="M6" s="43"/>
      <c r="N6" s="43"/>
      <c r="O6" s="43"/>
      <c r="P6" s="44"/>
      <c r="Q6" s="44"/>
      <c r="R6" s="44"/>
      <c r="S6" s="44"/>
      <c r="T6" s="44"/>
      <c r="U6" s="44"/>
    </row>
    <row r="7" spans="1:21" s="41" customFormat="1" ht="15">
      <c r="A7" s="406" t="s">
        <v>3</v>
      </c>
      <c r="B7" s="406"/>
      <c r="C7" s="406"/>
      <c r="D7" s="406"/>
      <c r="E7" s="406"/>
      <c r="F7" s="47"/>
      <c r="G7" s="47"/>
      <c r="H7" s="47"/>
      <c r="I7" s="47"/>
      <c r="J7" s="47"/>
      <c r="K7" s="42"/>
      <c r="L7" s="43"/>
      <c r="M7" s="43"/>
      <c r="N7" s="43"/>
      <c r="O7" s="43"/>
      <c r="P7" s="44"/>
      <c r="Q7" s="44"/>
      <c r="R7" s="44"/>
      <c r="S7" s="44"/>
      <c r="T7" s="44"/>
      <c r="U7" s="44"/>
    </row>
    <row r="8" spans="1:21" s="41" customFormat="1" ht="33.75">
      <c r="A8" s="48" t="s">
        <v>9</v>
      </c>
      <c r="B8" s="48" t="s">
        <v>10</v>
      </c>
      <c r="C8" s="48" t="s">
        <v>11</v>
      </c>
      <c r="D8" s="48" t="s">
        <v>74</v>
      </c>
      <c r="E8" s="48" t="s">
        <v>75</v>
      </c>
      <c r="F8" s="49"/>
      <c r="G8" s="49"/>
      <c r="H8" s="49"/>
      <c r="I8" s="49"/>
      <c r="J8" s="50"/>
      <c r="K8" s="43"/>
      <c r="L8" s="43"/>
      <c r="M8" s="43"/>
      <c r="N8" s="43"/>
      <c r="O8" s="43"/>
      <c r="P8" s="44"/>
      <c r="Q8" s="44"/>
      <c r="R8" s="44"/>
      <c r="S8" s="44"/>
      <c r="T8" s="44"/>
      <c r="U8" s="44"/>
    </row>
    <row r="9" spans="1:21" s="41" customFormat="1" ht="11.25">
      <c r="A9" s="51"/>
      <c r="B9" s="51"/>
      <c r="C9" s="51"/>
      <c r="D9" s="52" t="s">
        <v>76</v>
      </c>
      <c r="E9" s="52" t="s">
        <v>76</v>
      </c>
      <c r="F9" s="49"/>
      <c r="G9" s="49"/>
      <c r="H9" s="49"/>
      <c r="I9" s="49"/>
      <c r="J9" s="50"/>
      <c r="K9" s="43"/>
      <c r="L9" s="43"/>
      <c r="M9" s="43"/>
      <c r="N9" s="43"/>
      <c r="O9" s="43"/>
      <c r="P9" s="44"/>
      <c r="Q9" s="44"/>
      <c r="R9" s="44"/>
      <c r="S9" s="44"/>
      <c r="T9" s="44"/>
      <c r="U9" s="44"/>
    </row>
    <row r="10" spans="1:9" ht="11.25">
      <c r="A10" s="53" t="s">
        <v>77</v>
      </c>
      <c r="B10" s="54"/>
      <c r="C10" s="54"/>
      <c r="D10" s="55">
        <v>0</v>
      </c>
      <c r="E10" s="54">
        <v>0</v>
      </c>
      <c r="F10" s="56"/>
      <c r="G10" s="56"/>
      <c r="H10" s="56"/>
      <c r="I10" s="56"/>
    </row>
    <row r="11" spans="1:11" ht="11.25">
      <c r="A11" s="60" t="s">
        <v>78</v>
      </c>
      <c r="B11" s="61" t="s">
        <v>17</v>
      </c>
      <c r="C11" s="61"/>
      <c r="D11" s="62">
        <v>92288874204</v>
      </c>
      <c r="E11" s="62">
        <v>40828765772</v>
      </c>
      <c r="F11" s="63"/>
      <c r="G11" s="63"/>
      <c r="H11" s="63"/>
      <c r="I11" s="63"/>
      <c r="J11" s="63"/>
      <c r="K11" s="64"/>
    </row>
    <row r="12" spans="1:11" ht="11.25">
      <c r="A12" s="65" t="s">
        <v>79</v>
      </c>
      <c r="B12" s="66"/>
      <c r="C12" s="66"/>
      <c r="D12" s="67">
        <v>416486499359</v>
      </c>
      <c r="E12" s="67">
        <v>396421429114</v>
      </c>
      <c r="F12" s="67"/>
      <c r="G12" s="63"/>
      <c r="H12" s="63"/>
      <c r="I12" s="57"/>
      <c r="J12" s="57"/>
      <c r="K12" s="57"/>
    </row>
    <row r="13" spans="1:14" ht="11.25">
      <c r="A13" s="60" t="s">
        <v>80</v>
      </c>
      <c r="B13" s="61" t="s">
        <v>20</v>
      </c>
      <c r="C13" s="61"/>
      <c r="D13" s="62">
        <v>330403213827</v>
      </c>
      <c r="E13" s="62">
        <v>307154279328</v>
      </c>
      <c r="F13" s="63"/>
      <c r="G13" s="63"/>
      <c r="H13" s="63"/>
      <c r="I13" s="63"/>
      <c r="J13" s="63"/>
      <c r="K13" s="63"/>
      <c r="L13" s="63"/>
      <c r="M13" s="63"/>
      <c r="N13" s="63"/>
    </row>
    <row r="14" spans="1:14" ht="11.25">
      <c r="A14" s="60" t="s">
        <v>81</v>
      </c>
      <c r="B14" s="61" t="s">
        <v>82</v>
      </c>
      <c r="C14" s="61"/>
      <c r="D14" s="62">
        <v>2304072799</v>
      </c>
      <c r="E14" s="62">
        <v>0</v>
      </c>
      <c r="F14" s="63"/>
      <c r="G14" s="63"/>
      <c r="H14" s="63"/>
      <c r="I14" s="63"/>
      <c r="J14" s="63"/>
      <c r="K14" s="57"/>
      <c r="N14" s="63"/>
    </row>
    <row r="15" spans="1:19" ht="11.25">
      <c r="A15" s="60" t="s">
        <v>83</v>
      </c>
      <c r="B15" s="61" t="s">
        <v>84</v>
      </c>
      <c r="C15" s="61"/>
      <c r="D15" s="62">
        <v>0</v>
      </c>
      <c r="E15" s="62">
        <v>0</v>
      </c>
      <c r="F15" s="63"/>
      <c r="G15" s="63"/>
      <c r="H15" s="63"/>
      <c r="I15" s="63"/>
      <c r="J15" s="63"/>
      <c r="K15" s="68"/>
      <c r="L15" s="63"/>
      <c r="M15" s="63"/>
      <c r="N15" s="68"/>
      <c r="Q15" s="69"/>
      <c r="S15" s="69"/>
    </row>
    <row r="16" spans="1:20" ht="11.25">
      <c r="A16" s="60" t="s">
        <v>85</v>
      </c>
      <c r="B16" s="61" t="s">
        <v>86</v>
      </c>
      <c r="C16" s="61"/>
      <c r="D16" s="62">
        <v>-5833632424</v>
      </c>
      <c r="E16" s="70">
        <v>-4474850098</v>
      </c>
      <c r="F16" s="71"/>
      <c r="G16" s="63"/>
      <c r="H16" s="63"/>
      <c r="I16" s="71"/>
      <c r="J16" s="63"/>
      <c r="K16" s="72"/>
      <c r="L16" s="63"/>
      <c r="M16" s="63"/>
      <c r="N16" s="63"/>
      <c r="O16" s="63"/>
      <c r="P16" s="73"/>
      <c r="Q16" s="73"/>
      <c r="R16" s="73"/>
      <c r="S16" s="73"/>
      <c r="T16" s="73"/>
    </row>
    <row r="17" spans="1:20" s="58" customFormat="1" ht="11.25">
      <c r="A17" s="60" t="s">
        <v>87</v>
      </c>
      <c r="B17" s="61" t="s">
        <v>88</v>
      </c>
      <c r="C17" s="61"/>
      <c r="D17" s="62">
        <v>89612845157</v>
      </c>
      <c r="E17" s="62">
        <v>93741999884</v>
      </c>
      <c r="F17" s="63"/>
      <c r="G17" s="63"/>
      <c r="H17" s="63"/>
      <c r="I17" s="63"/>
      <c r="J17" s="63"/>
      <c r="K17" s="72"/>
      <c r="L17" s="63"/>
      <c r="M17" s="63"/>
      <c r="N17" s="68"/>
      <c r="O17" s="63"/>
      <c r="P17" s="73"/>
      <c r="Q17" s="74"/>
      <c r="R17" s="73"/>
      <c r="S17" s="73"/>
      <c r="T17" s="73"/>
    </row>
    <row r="18" spans="1:19" s="58" customFormat="1" ht="11.25">
      <c r="A18" s="65" t="s">
        <v>89</v>
      </c>
      <c r="B18" s="66" t="s">
        <v>90</v>
      </c>
      <c r="C18" s="66"/>
      <c r="D18" s="75">
        <f>SUM(D11:D17)-D12</f>
        <v>508775373563</v>
      </c>
      <c r="E18" s="75">
        <v>437250194886</v>
      </c>
      <c r="F18" s="75"/>
      <c r="G18" s="63"/>
      <c r="H18" s="63"/>
      <c r="I18" s="76"/>
      <c r="J18" s="57"/>
      <c r="K18" s="72"/>
      <c r="L18" s="72"/>
      <c r="M18" s="72"/>
      <c r="N18" s="72"/>
      <c r="O18" s="63"/>
      <c r="P18" s="77"/>
      <c r="Q18" s="73"/>
      <c r="R18" s="73"/>
      <c r="S18" s="73"/>
    </row>
    <row r="19" spans="1:19" s="58" customFormat="1" ht="11.25">
      <c r="A19" s="60" t="s">
        <v>91</v>
      </c>
      <c r="B19" s="61" t="s">
        <v>92</v>
      </c>
      <c r="C19" s="61"/>
      <c r="D19" s="62">
        <v>-66565239236</v>
      </c>
      <c r="E19" s="62">
        <v>76477739960</v>
      </c>
      <c r="F19" s="63"/>
      <c r="G19" s="63"/>
      <c r="H19" s="63"/>
      <c r="I19" s="63"/>
      <c r="J19" s="63"/>
      <c r="K19" s="72"/>
      <c r="L19" s="78"/>
      <c r="M19" s="78"/>
      <c r="N19" s="72"/>
      <c r="O19" s="63"/>
      <c r="P19" s="77"/>
      <c r="Q19" s="73"/>
      <c r="R19" s="73"/>
      <c r="S19" s="73"/>
    </row>
    <row r="20" spans="1:19" s="58" customFormat="1" ht="11.25">
      <c r="A20" s="60" t="s">
        <v>93</v>
      </c>
      <c r="B20" s="61" t="s">
        <v>22</v>
      </c>
      <c r="C20" s="61"/>
      <c r="D20" s="62">
        <v>16516847873</v>
      </c>
      <c r="E20" s="62">
        <v>-221744160539</v>
      </c>
      <c r="F20" s="63"/>
      <c r="G20" s="63"/>
      <c r="H20" s="63"/>
      <c r="I20" s="63"/>
      <c r="J20" s="63"/>
      <c r="K20" s="79"/>
      <c r="L20" s="79"/>
      <c r="M20" s="79"/>
      <c r="N20" s="72"/>
      <c r="O20" s="72"/>
      <c r="P20" s="77"/>
      <c r="Q20" s="73"/>
      <c r="R20" s="73"/>
      <c r="S20" s="73"/>
    </row>
    <row r="21" spans="1:19" s="58" customFormat="1" ht="23.25">
      <c r="A21" s="60" t="s">
        <v>94</v>
      </c>
      <c r="B21" s="61" t="s">
        <v>24</v>
      </c>
      <c r="C21" s="61"/>
      <c r="D21" s="80">
        <v>67928887891</v>
      </c>
      <c r="E21" s="62">
        <v>93151362663</v>
      </c>
      <c r="F21" s="63"/>
      <c r="G21" s="63"/>
      <c r="H21" s="63"/>
      <c r="I21" s="63"/>
      <c r="J21" s="63"/>
      <c r="K21" s="81"/>
      <c r="L21" s="72"/>
      <c r="M21" s="72"/>
      <c r="N21" s="72"/>
      <c r="O21" s="78"/>
      <c r="P21" s="77"/>
      <c r="Q21" s="73"/>
      <c r="R21" s="73"/>
      <c r="S21" s="73"/>
    </row>
    <row r="22" spans="1:19" s="58" customFormat="1" ht="11.25">
      <c r="A22" s="60" t="s">
        <v>95</v>
      </c>
      <c r="B22" s="61" t="s">
        <v>96</v>
      </c>
      <c r="C22" s="61"/>
      <c r="D22" s="80">
        <v>17099260892</v>
      </c>
      <c r="E22" s="62">
        <v>-8749589712</v>
      </c>
      <c r="F22" s="63"/>
      <c r="G22" s="63"/>
      <c r="H22" s="63"/>
      <c r="I22" s="63"/>
      <c r="J22" s="63"/>
      <c r="K22" s="81"/>
      <c r="L22" s="57"/>
      <c r="M22" s="57"/>
      <c r="N22" s="79"/>
      <c r="O22" s="79"/>
      <c r="P22" s="82"/>
      <c r="Q22" s="73"/>
      <c r="R22" s="73"/>
      <c r="S22" s="73"/>
    </row>
    <row r="23" spans="1:19" s="58" customFormat="1" ht="11.25">
      <c r="A23" s="60" t="s">
        <v>97</v>
      </c>
      <c r="B23" s="61" t="s">
        <v>98</v>
      </c>
      <c r="C23" s="61"/>
      <c r="D23" s="62">
        <v>-88292814569</v>
      </c>
      <c r="E23" s="62">
        <v>-93540761610</v>
      </c>
      <c r="F23" s="63"/>
      <c r="G23" s="63"/>
      <c r="H23" s="63"/>
      <c r="I23" s="63"/>
      <c r="J23" s="63"/>
      <c r="K23" s="83"/>
      <c r="L23" s="63"/>
      <c r="M23" s="63"/>
      <c r="N23" s="63"/>
      <c r="O23" s="57"/>
      <c r="Q23" s="73"/>
      <c r="R23" s="73"/>
      <c r="S23" s="73"/>
    </row>
    <row r="24" spans="1:19" s="58" customFormat="1" ht="11.25">
      <c r="A24" s="60" t="s">
        <v>99</v>
      </c>
      <c r="B24" s="61" t="s">
        <v>100</v>
      </c>
      <c r="C24" s="61"/>
      <c r="D24" s="62">
        <v>-15544504425</v>
      </c>
      <c r="E24" s="62">
        <v>-18102548947</v>
      </c>
      <c r="F24" s="63"/>
      <c r="G24" s="63"/>
      <c r="H24" s="63"/>
      <c r="I24" s="63"/>
      <c r="J24" s="63"/>
      <c r="K24" s="63"/>
      <c r="L24" s="63"/>
      <c r="M24" s="63"/>
      <c r="N24" s="63"/>
      <c r="O24" s="57"/>
      <c r="Q24" s="82"/>
      <c r="R24" s="84"/>
      <c r="S24" s="73"/>
    </row>
    <row r="25" spans="1:15" s="58" customFormat="1" ht="11.25">
      <c r="A25" s="60" t="s">
        <v>101</v>
      </c>
      <c r="B25" s="61" t="s">
        <v>102</v>
      </c>
      <c r="C25" s="61"/>
      <c r="D25" s="62">
        <v>3152450000</v>
      </c>
      <c r="E25" s="62">
        <v>1208400000</v>
      </c>
      <c r="F25" s="63"/>
      <c r="G25" s="63"/>
      <c r="H25" s="63"/>
      <c r="I25" s="63"/>
      <c r="J25" s="63"/>
      <c r="K25" s="63"/>
      <c r="L25" s="63"/>
      <c r="M25" s="63"/>
      <c r="N25" s="63"/>
      <c r="O25" s="57"/>
    </row>
    <row r="26" spans="1:15" s="58" customFormat="1" ht="11.25">
      <c r="A26" s="60" t="s">
        <v>103</v>
      </c>
      <c r="B26" s="61" t="s">
        <v>104</v>
      </c>
      <c r="C26" s="61"/>
      <c r="D26" s="80">
        <v>-22099019723</v>
      </c>
      <c r="E26" s="62">
        <v>-17774045188</v>
      </c>
      <c r="F26" s="63"/>
      <c r="G26" s="63"/>
      <c r="H26" s="63"/>
      <c r="I26" s="63"/>
      <c r="J26" s="63"/>
      <c r="K26" s="63"/>
      <c r="L26" s="63"/>
      <c r="M26" s="63"/>
      <c r="N26" s="57"/>
      <c r="O26" s="57"/>
    </row>
    <row r="27" spans="1:15" s="58" customFormat="1" ht="11.25">
      <c r="A27" s="65" t="s">
        <v>105</v>
      </c>
      <c r="B27" s="66" t="s">
        <v>27</v>
      </c>
      <c r="C27" s="66"/>
      <c r="D27" s="75">
        <f>SUM(D18:D26)</f>
        <v>420971242266</v>
      </c>
      <c r="E27" s="75">
        <v>248176591513</v>
      </c>
      <c r="F27" s="75"/>
      <c r="G27" s="63"/>
      <c r="H27" s="63"/>
      <c r="I27" s="76"/>
      <c r="J27" s="57"/>
      <c r="K27" s="63"/>
      <c r="L27" s="63"/>
      <c r="M27" s="63"/>
      <c r="N27" s="57"/>
      <c r="O27" s="57"/>
    </row>
    <row r="28" spans="1:15" s="58" customFormat="1" ht="11.25">
      <c r="A28" s="65" t="s">
        <v>106</v>
      </c>
      <c r="B28" s="66"/>
      <c r="C28" s="66"/>
      <c r="D28" s="62">
        <v>0</v>
      </c>
      <c r="E28" s="67">
        <v>0</v>
      </c>
      <c r="F28" s="57"/>
      <c r="G28" s="63"/>
      <c r="H28" s="63"/>
      <c r="I28" s="57"/>
      <c r="J28" s="57"/>
      <c r="K28" s="63"/>
      <c r="L28" s="63"/>
      <c r="M28" s="63"/>
      <c r="N28" s="57"/>
      <c r="O28" s="57"/>
    </row>
    <row r="29" spans="1:15" s="58" customFormat="1" ht="11.25">
      <c r="A29" s="60" t="s">
        <v>107</v>
      </c>
      <c r="B29" s="61" t="s">
        <v>29</v>
      </c>
      <c r="C29" s="61"/>
      <c r="D29" s="62">
        <v>-297921793343</v>
      </c>
      <c r="E29" s="62">
        <v>-241340648217</v>
      </c>
      <c r="F29" s="63"/>
      <c r="G29" s="63"/>
      <c r="H29" s="63"/>
      <c r="I29" s="57"/>
      <c r="J29" s="57"/>
      <c r="K29" s="63"/>
      <c r="L29" s="63"/>
      <c r="M29" s="63"/>
      <c r="N29" s="57"/>
      <c r="O29" s="57"/>
    </row>
    <row r="30" spans="1:15" s="58" customFormat="1" ht="11.25">
      <c r="A30" s="60" t="s">
        <v>108</v>
      </c>
      <c r="B30" s="61" t="s">
        <v>32</v>
      </c>
      <c r="C30" s="61"/>
      <c r="D30" s="62">
        <v>4621276140</v>
      </c>
      <c r="E30" s="62">
        <v>369850665</v>
      </c>
      <c r="F30" s="63"/>
      <c r="G30" s="63"/>
      <c r="H30" s="63"/>
      <c r="I30" s="63"/>
      <c r="J30" s="63"/>
      <c r="K30" s="79"/>
      <c r="L30" s="85"/>
      <c r="M30" s="85"/>
      <c r="N30" s="57"/>
      <c r="O30" s="57"/>
    </row>
    <row r="31" spans="1:15" s="58" customFormat="1" ht="11.25">
      <c r="A31" s="60" t="s">
        <v>109</v>
      </c>
      <c r="B31" s="61" t="s">
        <v>35</v>
      </c>
      <c r="C31" s="61"/>
      <c r="D31" s="62">
        <v>0</v>
      </c>
      <c r="E31" s="67">
        <v>0</v>
      </c>
      <c r="F31" s="57"/>
      <c r="G31" s="63"/>
      <c r="H31" s="63"/>
      <c r="I31" s="57"/>
      <c r="J31" s="57"/>
      <c r="K31" s="68"/>
      <c r="L31" s="57"/>
      <c r="M31" s="57"/>
      <c r="N31" s="57"/>
      <c r="O31" s="57"/>
    </row>
    <row r="32" spans="1:15" s="58" customFormat="1" ht="11.25">
      <c r="A32" s="60" t="s">
        <v>110</v>
      </c>
      <c r="B32" s="61" t="s">
        <v>37</v>
      </c>
      <c r="C32" s="61"/>
      <c r="D32" s="62">
        <v>0</v>
      </c>
      <c r="E32" s="67">
        <v>0</v>
      </c>
      <c r="F32" s="57"/>
      <c r="G32" s="63"/>
      <c r="H32" s="63"/>
      <c r="I32" s="57"/>
      <c r="J32" s="57"/>
      <c r="K32" s="63"/>
      <c r="L32" s="63"/>
      <c r="M32" s="63"/>
      <c r="N32" s="57"/>
      <c r="O32" s="57"/>
    </row>
    <row r="33" spans="1:15" s="58" customFormat="1" ht="11.25">
      <c r="A33" s="60" t="s">
        <v>111</v>
      </c>
      <c r="B33" s="61" t="s">
        <v>39</v>
      </c>
      <c r="C33" s="61"/>
      <c r="D33" s="62">
        <v>0</v>
      </c>
      <c r="E33" s="67">
        <v>0</v>
      </c>
      <c r="F33" s="57"/>
      <c r="G33" s="63"/>
      <c r="H33" s="63"/>
      <c r="I33" s="57"/>
      <c r="J33" s="57"/>
      <c r="K33" s="63"/>
      <c r="L33" s="63"/>
      <c r="M33" s="63"/>
      <c r="N33" s="57"/>
      <c r="O33" s="57"/>
    </row>
    <row r="34" spans="1:15" s="58" customFormat="1" ht="11.25">
      <c r="A34" s="60" t="s">
        <v>112</v>
      </c>
      <c r="B34" s="61" t="s">
        <v>113</v>
      </c>
      <c r="C34" s="61"/>
      <c r="D34" s="62">
        <v>0</v>
      </c>
      <c r="E34" s="62">
        <v>0</v>
      </c>
      <c r="F34" s="63"/>
      <c r="G34" s="63"/>
      <c r="H34" s="63"/>
      <c r="I34" s="57"/>
      <c r="J34" s="57"/>
      <c r="K34" s="79"/>
      <c r="L34" s="79"/>
      <c r="M34" s="79"/>
      <c r="N34" s="57"/>
      <c r="O34" s="57"/>
    </row>
    <row r="35" spans="1:15" s="58" customFormat="1" ht="11.25">
      <c r="A35" s="60" t="s">
        <v>114</v>
      </c>
      <c r="B35" s="61" t="s">
        <v>115</v>
      </c>
      <c r="C35" s="61"/>
      <c r="D35" s="80">
        <v>1212356284</v>
      </c>
      <c r="E35" s="62">
        <v>4133885715</v>
      </c>
      <c r="F35" s="63"/>
      <c r="G35" s="63"/>
      <c r="H35" s="63"/>
      <c r="I35" s="63"/>
      <c r="J35" s="63"/>
      <c r="K35" s="64"/>
      <c r="L35" s="63"/>
      <c r="M35" s="63"/>
      <c r="N35" s="57"/>
      <c r="O35" s="57"/>
    </row>
    <row r="36" spans="1:15" s="58" customFormat="1" ht="11.25">
      <c r="A36" s="65" t="s">
        <v>116</v>
      </c>
      <c r="B36" s="66" t="s">
        <v>41</v>
      </c>
      <c r="C36" s="66"/>
      <c r="D36" s="75">
        <f>SUM(D29:D35)</f>
        <v>-292088160919</v>
      </c>
      <c r="E36" s="75">
        <v>-236836911837</v>
      </c>
      <c r="F36" s="75"/>
      <c r="G36" s="63"/>
      <c r="H36" s="63"/>
      <c r="I36" s="76"/>
      <c r="J36" s="57"/>
      <c r="K36" s="63"/>
      <c r="L36" s="57"/>
      <c r="M36" s="57"/>
      <c r="N36" s="57"/>
      <c r="O36" s="57"/>
    </row>
    <row r="37" spans="1:15" s="58" customFormat="1" ht="11.25">
      <c r="A37" s="65" t="s">
        <v>117</v>
      </c>
      <c r="B37" s="66"/>
      <c r="C37" s="66"/>
      <c r="D37" s="62">
        <v>0</v>
      </c>
      <c r="E37" s="67">
        <v>0</v>
      </c>
      <c r="F37" s="57"/>
      <c r="G37" s="63"/>
      <c r="H37" s="63"/>
      <c r="I37" s="57"/>
      <c r="J37" s="57"/>
      <c r="K37" s="64"/>
      <c r="L37" s="57"/>
      <c r="M37" s="57"/>
      <c r="N37" s="57"/>
      <c r="O37" s="57"/>
    </row>
    <row r="38" spans="1:15" s="58" customFormat="1" ht="11.25">
      <c r="A38" s="60" t="s">
        <v>118</v>
      </c>
      <c r="B38" s="61" t="s">
        <v>43</v>
      </c>
      <c r="C38" s="61"/>
      <c r="D38" s="62">
        <v>0</v>
      </c>
      <c r="E38" s="62">
        <v>0</v>
      </c>
      <c r="F38" s="63"/>
      <c r="G38" s="63"/>
      <c r="H38" s="63"/>
      <c r="I38" s="57"/>
      <c r="J38" s="63"/>
      <c r="K38" s="63"/>
      <c r="L38" s="57"/>
      <c r="M38" s="57"/>
      <c r="N38" s="57"/>
      <c r="O38" s="57"/>
    </row>
    <row r="39" spans="1:15" s="58" customFormat="1" ht="23.25">
      <c r="A39" s="60" t="s">
        <v>119</v>
      </c>
      <c r="B39" s="61" t="s">
        <v>45</v>
      </c>
      <c r="C39" s="61"/>
      <c r="D39" s="62">
        <v>0</v>
      </c>
      <c r="E39" s="67">
        <v>0</v>
      </c>
      <c r="F39" s="57"/>
      <c r="G39" s="63"/>
      <c r="H39" s="63"/>
      <c r="I39" s="57"/>
      <c r="J39" s="57"/>
      <c r="K39" s="64"/>
      <c r="L39" s="57"/>
      <c r="M39" s="57"/>
      <c r="N39" s="64"/>
      <c r="O39" s="57"/>
    </row>
    <row r="40" spans="1:16" s="58" customFormat="1" ht="11.25">
      <c r="A40" s="60" t="s">
        <v>120</v>
      </c>
      <c r="B40" s="61" t="s">
        <v>121</v>
      </c>
      <c r="C40" s="61"/>
      <c r="D40" s="62">
        <v>245162696312</v>
      </c>
      <c r="E40" s="62">
        <v>245526697910</v>
      </c>
      <c r="F40" s="63"/>
      <c r="G40" s="63"/>
      <c r="H40" s="63"/>
      <c r="I40" s="63"/>
      <c r="J40" s="63"/>
      <c r="K40" s="63"/>
      <c r="L40" s="63"/>
      <c r="M40" s="63"/>
      <c r="N40" s="63"/>
      <c r="O40" s="63"/>
      <c r="P40" s="73"/>
    </row>
    <row r="41" spans="1:16" s="58" customFormat="1" ht="11.25">
      <c r="A41" s="60" t="s">
        <v>122</v>
      </c>
      <c r="B41" s="61" t="s">
        <v>123</v>
      </c>
      <c r="C41" s="61"/>
      <c r="D41" s="62">
        <v>-255771153936</v>
      </c>
      <c r="E41" s="62">
        <v>-234117237256</v>
      </c>
      <c r="F41" s="63"/>
      <c r="G41" s="63"/>
      <c r="H41" s="63"/>
      <c r="I41" s="63"/>
      <c r="J41" s="63"/>
      <c r="K41" s="63"/>
      <c r="L41" s="63"/>
      <c r="M41" s="63"/>
      <c r="N41" s="63"/>
      <c r="O41" s="63"/>
      <c r="P41" s="73"/>
    </row>
    <row r="42" spans="1:15" s="58" customFormat="1" ht="11.25">
      <c r="A42" s="60" t="s">
        <v>124</v>
      </c>
      <c r="B42" s="61" t="s">
        <v>125</v>
      </c>
      <c r="C42" s="61"/>
      <c r="D42" s="62">
        <v>0</v>
      </c>
      <c r="E42" s="67">
        <v>0</v>
      </c>
      <c r="F42" s="57"/>
      <c r="G42" s="63"/>
      <c r="H42" s="63"/>
      <c r="I42" s="57"/>
      <c r="J42" s="57"/>
      <c r="K42" s="57"/>
      <c r="L42" s="57"/>
      <c r="M42" s="57"/>
      <c r="N42" s="57"/>
      <c r="O42" s="57"/>
    </row>
    <row r="43" spans="1:16" s="58" customFormat="1" ht="11.25">
      <c r="A43" s="60" t="s">
        <v>126</v>
      </c>
      <c r="B43" s="61" t="s">
        <v>127</v>
      </c>
      <c r="C43" s="61"/>
      <c r="D43" s="80">
        <v>39887979990</v>
      </c>
      <c r="E43" s="62">
        <v>-14873267280</v>
      </c>
      <c r="F43" s="63"/>
      <c r="G43" s="63"/>
      <c r="H43" s="63"/>
      <c r="I43" s="57"/>
      <c r="J43" s="57"/>
      <c r="K43" s="57"/>
      <c r="L43" s="57"/>
      <c r="M43" s="57"/>
      <c r="N43" s="63"/>
      <c r="O43" s="63"/>
      <c r="P43" s="73"/>
    </row>
    <row r="44" spans="1:16" s="58" customFormat="1" ht="11.25">
      <c r="A44" s="65" t="s">
        <v>128</v>
      </c>
      <c r="B44" s="66" t="s">
        <v>47</v>
      </c>
      <c r="C44" s="66"/>
      <c r="D44" s="75">
        <f>SUM(D38:D43)</f>
        <v>29279522366</v>
      </c>
      <c r="E44" s="75">
        <v>-3463806626</v>
      </c>
      <c r="F44" s="75"/>
      <c r="G44" s="63"/>
      <c r="H44" s="63"/>
      <c r="I44" s="76"/>
      <c r="J44" s="57"/>
      <c r="K44" s="57"/>
      <c r="L44" s="57"/>
      <c r="M44" s="57"/>
      <c r="N44" s="63"/>
      <c r="O44" s="63"/>
      <c r="P44" s="73"/>
    </row>
    <row r="45" spans="1:15" s="58" customFormat="1" ht="11.25">
      <c r="A45" s="65" t="s">
        <v>129</v>
      </c>
      <c r="B45" s="66" t="s">
        <v>51</v>
      </c>
      <c r="C45" s="66"/>
      <c r="D45" s="75">
        <f>D48-D46</f>
        <v>158162603713</v>
      </c>
      <c r="E45" s="75">
        <v>7875873050</v>
      </c>
      <c r="F45" s="75"/>
      <c r="G45" s="63"/>
      <c r="H45" s="63"/>
      <c r="I45" s="76"/>
      <c r="J45" s="63"/>
      <c r="K45" s="57"/>
      <c r="L45" s="57"/>
      <c r="M45" s="57"/>
      <c r="N45" s="57"/>
      <c r="O45" s="57"/>
    </row>
    <row r="46" spans="1:15" s="58" customFormat="1" ht="11.25">
      <c r="A46" s="60" t="s">
        <v>130</v>
      </c>
      <c r="B46" s="61" t="s">
        <v>59</v>
      </c>
      <c r="C46" s="61"/>
      <c r="D46" s="75">
        <v>27716429190</v>
      </c>
      <c r="E46" s="67">
        <v>29852911642</v>
      </c>
      <c r="F46" s="63"/>
      <c r="G46" s="63"/>
      <c r="H46" s="63"/>
      <c r="I46" s="63"/>
      <c r="J46" s="63"/>
      <c r="K46" s="63"/>
      <c r="L46" s="57"/>
      <c r="M46" s="57"/>
      <c r="N46" s="57"/>
      <c r="O46" s="57"/>
    </row>
    <row r="47" spans="1:15" s="58" customFormat="1" ht="11.25">
      <c r="A47" s="86" t="s">
        <v>131</v>
      </c>
      <c r="B47" s="87" t="s">
        <v>61</v>
      </c>
      <c r="C47" s="87"/>
      <c r="D47" s="88">
        <v>0</v>
      </c>
      <c r="E47" s="89">
        <v>0</v>
      </c>
      <c r="F47" s="90"/>
      <c r="G47" s="63"/>
      <c r="H47" s="63"/>
      <c r="I47" s="90"/>
      <c r="J47" s="90"/>
      <c r="K47" s="79"/>
      <c r="L47" s="57"/>
      <c r="M47" s="57"/>
      <c r="N47" s="57"/>
      <c r="O47" s="57"/>
    </row>
    <row r="48" spans="1:15" s="58" customFormat="1" ht="11.25">
      <c r="A48" s="91" t="s">
        <v>132</v>
      </c>
      <c r="B48" s="92" t="s">
        <v>65</v>
      </c>
      <c r="C48" s="93"/>
      <c r="D48" s="94">
        <v>185879032903</v>
      </c>
      <c r="E48" s="95">
        <v>37728784692</v>
      </c>
      <c r="F48" s="96"/>
      <c r="G48" s="96"/>
      <c r="H48" s="96"/>
      <c r="I48" s="96"/>
      <c r="J48" s="96"/>
      <c r="K48" s="57"/>
      <c r="L48" s="57"/>
      <c r="M48" s="57"/>
      <c r="N48" s="57"/>
      <c r="O48" s="57"/>
    </row>
    <row r="49" spans="1:19" s="58" customFormat="1" ht="15">
      <c r="A49" s="407" t="s">
        <v>133</v>
      </c>
      <c r="B49" s="407"/>
      <c r="C49" s="407"/>
      <c r="D49" s="407"/>
      <c r="E49" s="407"/>
      <c r="F49" s="407"/>
      <c r="G49" s="407"/>
      <c r="H49" s="407"/>
      <c r="I49" s="407"/>
      <c r="J49" s="407"/>
      <c r="K49" s="407"/>
      <c r="L49" s="407"/>
      <c r="M49" s="407"/>
      <c r="N49" s="407"/>
      <c r="O49" s="407"/>
      <c r="P49" s="407"/>
      <c r="Q49" s="407"/>
      <c r="R49" s="407"/>
      <c r="S49" s="407"/>
    </row>
    <row r="50" spans="1:19" ht="15">
      <c r="A50" s="408" t="s">
        <v>134</v>
      </c>
      <c r="B50" s="408"/>
      <c r="C50" s="408"/>
      <c r="D50" s="408" t="s">
        <v>135</v>
      </c>
      <c r="E50" s="408"/>
      <c r="F50" s="97"/>
      <c r="G50" s="97"/>
      <c r="H50" s="97"/>
      <c r="I50" s="98"/>
      <c r="J50" s="98"/>
      <c r="K50" s="98"/>
      <c r="O50" s="98"/>
      <c r="P50" s="98"/>
      <c r="Q50" s="98"/>
      <c r="R50" s="98"/>
      <c r="S50" s="99"/>
    </row>
    <row r="51" spans="1:19" ht="15">
      <c r="A51" s="97"/>
      <c r="B51" s="97"/>
      <c r="C51" s="97"/>
      <c r="D51" s="100"/>
      <c r="E51" s="101"/>
      <c r="F51" s="101"/>
      <c r="G51" s="97"/>
      <c r="H51" s="97"/>
      <c r="I51" s="98"/>
      <c r="J51" s="98"/>
      <c r="K51" s="98"/>
      <c r="O51" s="98"/>
      <c r="P51" s="98"/>
      <c r="Q51" s="98"/>
      <c r="R51" s="98"/>
      <c r="S51" s="99"/>
    </row>
    <row r="52" spans="1:19" ht="15">
      <c r="A52" s="102"/>
      <c r="B52" s="97"/>
      <c r="C52" s="97"/>
      <c r="D52" s="100"/>
      <c r="E52" s="101"/>
      <c r="F52" s="101"/>
      <c r="G52" s="97"/>
      <c r="H52" s="97"/>
      <c r="I52" s="98"/>
      <c r="J52" s="98"/>
      <c r="K52" s="97"/>
      <c r="O52" s="98"/>
      <c r="P52" s="98"/>
      <c r="Q52" s="98"/>
      <c r="R52" s="98"/>
      <c r="S52" s="99"/>
    </row>
    <row r="53" spans="1:19" ht="15">
      <c r="A53" s="102"/>
      <c r="B53" s="97"/>
      <c r="C53" s="97"/>
      <c r="D53" s="100"/>
      <c r="E53" s="101"/>
      <c r="F53" s="101"/>
      <c r="G53" s="97"/>
      <c r="H53" s="97"/>
      <c r="I53" s="98"/>
      <c r="J53" s="97"/>
      <c r="K53" s="97"/>
      <c r="O53" s="98"/>
      <c r="P53" s="98"/>
      <c r="Q53" s="98"/>
      <c r="R53" s="98"/>
      <c r="S53" s="99"/>
    </row>
    <row r="54" spans="1:19" ht="12.75">
      <c r="A54" s="103"/>
      <c r="B54" s="103"/>
      <c r="C54" s="103"/>
      <c r="D54" s="103"/>
      <c r="E54" s="103"/>
      <c r="F54" s="103"/>
      <c r="G54" s="103"/>
      <c r="H54" s="103"/>
      <c r="I54" s="103"/>
      <c r="J54" s="103"/>
      <c r="K54" s="103"/>
      <c r="O54" s="104"/>
      <c r="P54" s="104"/>
      <c r="Q54" s="104"/>
      <c r="R54" s="104"/>
      <c r="S54" s="99"/>
    </row>
    <row r="55" spans="1:19" ht="15">
      <c r="A55" s="408" t="s">
        <v>136</v>
      </c>
      <c r="B55" s="408"/>
      <c r="C55" s="408"/>
      <c r="D55" s="408" t="s">
        <v>137</v>
      </c>
      <c r="E55" s="408"/>
      <c r="F55" s="97"/>
      <c r="G55" s="97"/>
      <c r="H55" s="97"/>
      <c r="I55" s="97"/>
      <c r="J55" s="97"/>
      <c r="K55" s="97"/>
      <c r="O55" s="98"/>
      <c r="P55" s="98"/>
      <c r="Q55" s="98"/>
      <c r="R55" s="98"/>
      <c r="S55" s="99"/>
    </row>
    <row r="56" spans="4:21" s="105" customFormat="1" ht="11.25">
      <c r="D56" s="73"/>
      <c r="E56" s="73"/>
      <c r="F56" s="73"/>
      <c r="G56" s="73"/>
      <c r="H56" s="73"/>
      <c r="I56" s="73"/>
      <c r="J56" s="63"/>
      <c r="K56" s="106"/>
      <c r="L56" s="63"/>
      <c r="M56" s="63"/>
      <c r="N56" s="63"/>
      <c r="O56" s="63"/>
      <c r="P56" s="73"/>
      <c r="Q56" s="73"/>
      <c r="R56" s="73"/>
      <c r="S56" s="73"/>
      <c r="T56" s="73"/>
      <c r="U56" s="73"/>
    </row>
    <row r="57" spans="1:21" s="105" customFormat="1" ht="11.25">
      <c r="A57" s="107"/>
      <c r="D57" s="73"/>
      <c r="E57" s="73"/>
      <c r="F57" s="73"/>
      <c r="G57" s="73"/>
      <c r="H57" s="73"/>
      <c r="I57" s="73"/>
      <c r="J57" s="63"/>
      <c r="K57" s="106"/>
      <c r="L57" s="63"/>
      <c r="M57" s="63"/>
      <c r="N57" s="63"/>
      <c r="O57" s="63"/>
      <c r="P57" s="73"/>
      <c r="Q57" s="73"/>
      <c r="R57" s="73"/>
      <c r="S57" s="73"/>
      <c r="T57" s="73"/>
      <c r="U57" s="73"/>
    </row>
    <row r="58" spans="1:21" s="105" customFormat="1" ht="11.25">
      <c r="A58" s="59"/>
      <c r="D58" s="73"/>
      <c r="E58" s="73"/>
      <c r="F58" s="73"/>
      <c r="G58" s="73"/>
      <c r="H58" s="73"/>
      <c r="I58" s="73"/>
      <c r="J58" s="63"/>
      <c r="K58" s="106"/>
      <c r="L58" s="63"/>
      <c r="M58" s="63"/>
      <c r="N58" s="63"/>
      <c r="O58" s="108"/>
      <c r="P58" s="73"/>
      <c r="Q58" s="73"/>
      <c r="R58" s="73"/>
      <c r="S58" s="73"/>
      <c r="T58" s="73"/>
      <c r="U58" s="73"/>
    </row>
    <row r="59" spans="4:21" s="105" customFormat="1" ht="11.25">
      <c r="D59" s="73"/>
      <c r="E59" s="73"/>
      <c r="F59" s="73"/>
      <c r="G59" s="73"/>
      <c r="H59" s="73"/>
      <c r="I59" s="73"/>
      <c r="J59" s="109"/>
      <c r="K59" s="63"/>
      <c r="L59" s="63"/>
      <c r="M59" s="63"/>
      <c r="N59" s="63"/>
      <c r="O59" s="63"/>
      <c r="P59" s="73"/>
      <c r="Q59" s="73"/>
      <c r="R59" s="73"/>
      <c r="S59" s="73"/>
      <c r="T59" s="73"/>
      <c r="U59" s="73"/>
    </row>
    <row r="60" spans="4:21" s="105" customFormat="1" ht="11.25">
      <c r="D60" s="73"/>
      <c r="E60" s="73"/>
      <c r="F60" s="73"/>
      <c r="G60" s="73"/>
      <c r="H60" s="73"/>
      <c r="I60" s="73"/>
      <c r="J60" s="109"/>
      <c r="K60" s="63"/>
      <c r="L60" s="63"/>
      <c r="M60" s="63"/>
      <c r="N60" s="63"/>
      <c r="O60" s="63"/>
      <c r="P60" s="73"/>
      <c r="Q60" s="73"/>
      <c r="R60" s="73"/>
      <c r="S60" s="73"/>
      <c r="T60" s="73"/>
      <c r="U60" s="73"/>
    </row>
    <row r="61" spans="4:21" s="105" customFormat="1" ht="11.25">
      <c r="D61" s="73"/>
      <c r="E61" s="73"/>
      <c r="F61" s="73"/>
      <c r="G61" s="73"/>
      <c r="H61" s="73"/>
      <c r="I61" s="73"/>
      <c r="J61" s="109"/>
      <c r="K61" s="63"/>
      <c r="L61" s="63"/>
      <c r="M61" s="63"/>
      <c r="N61" s="63"/>
      <c r="O61" s="63"/>
      <c r="P61" s="73"/>
      <c r="Q61" s="73"/>
      <c r="R61" s="73"/>
      <c r="S61" s="73"/>
      <c r="T61" s="73"/>
      <c r="U61" s="73"/>
    </row>
    <row r="62" spans="4:21" s="105" customFormat="1" ht="11.25">
      <c r="D62" s="73"/>
      <c r="E62" s="73"/>
      <c r="F62" s="73"/>
      <c r="G62" s="73"/>
      <c r="H62" s="73"/>
      <c r="I62" s="73"/>
      <c r="J62" s="109"/>
      <c r="K62" s="63"/>
      <c r="L62" s="63"/>
      <c r="M62" s="63"/>
      <c r="N62" s="63"/>
      <c r="O62" s="63"/>
      <c r="P62" s="73"/>
      <c r="Q62" s="73"/>
      <c r="R62" s="73"/>
      <c r="S62" s="73"/>
      <c r="T62" s="73"/>
      <c r="U62" s="73"/>
    </row>
    <row r="63" spans="4:21" s="105" customFormat="1" ht="11.25">
      <c r="D63" s="73"/>
      <c r="E63" s="73"/>
      <c r="F63" s="73"/>
      <c r="G63" s="73"/>
      <c r="H63" s="73"/>
      <c r="I63" s="73"/>
      <c r="J63" s="109"/>
      <c r="K63" s="63"/>
      <c r="L63" s="63"/>
      <c r="M63" s="63"/>
      <c r="N63" s="63"/>
      <c r="O63" s="63"/>
      <c r="P63" s="73"/>
      <c r="Q63" s="73"/>
      <c r="R63" s="73"/>
      <c r="S63" s="73"/>
      <c r="T63" s="73"/>
      <c r="U63" s="73"/>
    </row>
    <row r="64" spans="4:21" s="105" customFormat="1" ht="11.25">
      <c r="D64" s="73"/>
      <c r="E64" s="73"/>
      <c r="F64" s="73"/>
      <c r="G64" s="73"/>
      <c r="H64" s="73"/>
      <c r="I64" s="73"/>
      <c r="J64" s="109"/>
      <c r="K64" s="63"/>
      <c r="L64" s="63"/>
      <c r="M64" s="63"/>
      <c r="N64" s="63"/>
      <c r="O64" s="63"/>
      <c r="P64" s="73"/>
      <c r="Q64" s="73"/>
      <c r="R64" s="73"/>
      <c r="S64" s="73"/>
      <c r="T64" s="73"/>
      <c r="U64" s="73"/>
    </row>
    <row r="65" spans="4:21" s="105" customFormat="1" ht="11.25">
      <c r="D65" s="73"/>
      <c r="E65" s="58"/>
      <c r="F65" s="58"/>
      <c r="G65" s="58"/>
      <c r="H65" s="58"/>
      <c r="I65" s="58"/>
      <c r="J65" s="110"/>
      <c r="K65" s="57"/>
      <c r="L65" s="57"/>
      <c r="M65" s="63"/>
      <c r="N65" s="111"/>
      <c r="O65" s="63"/>
      <c r="P65" s="73"/>
      <c r="Q65" s="73"/>
      <c r="R65" s="73"/>
      <c r="S65" s="73"/>
      <c r="T65" s="73"/>
      <c r="U65" s="73"/>
    </row>
    <row r="66" spans="1:21" s="105" customFormat="1" ht="11.25">
      <c r="A66" s="59"/>
      <c r="D66" s="73"/>
      <c r="E66" s="73"/>
      <c r="F66" s="73"/>
      <c r="G66" s="73"/>
      <c r="H66" s="73"/>
      <c r="I66" s="73"/>
      <c r="J66" s="63"/>
      <c r="K66" s="63"/>
      <c r="L66" s="63"/>
      <c r="M66" s="63"/>
      <c r="N66" s="63"/>
      <c r="O66" s="63"/>
      <c r="P66" s="73"/>
      <c r="Q66" s="73"/>
      <c r="R66" s="73"/>
      <c r="S66" s="73"/>
      <c r="T66" s="73"/>
      <c r="U66" s="73"/>
    </row>
    <row r="67" spans="1:21" s="105" customFormat="1" ht="11.25">
      <c r="A67" s="59"/>
      <c r="D67" s="73"/>
      <c r="E67" s="73"/>
      <c r="F67" s="73"/>
      <c r="G67" s="73"/>
      <c r="H67" s="73"/>
      <c r="I67" s="73"/>
      <c r="J67" s="63"/>
      <c r="K67" s="106"/>
      <c r="L67" s="63"/>
      <c r="M67" s="63"/>
      <c r="N67" s="63"/>
      <c r="O67" s="63"/>
      <c r="P67" s="73"/>
      <c r="Q67" s="73"/>
      <c r="R67" s="73"/>
      <c r="S67" s="73"/>
      <c r="T67" s="73"/>
      <c r="U67" s="73"/>
    </row>
    <row r="68" spans="4:21" s="105" customFormat="1" ht="11.25">
      <c r="D68" s="73"/>
      <c r="E68" s="112"/>
      <c r="F68" s="112"/>
      <c r="G68" s="112"/>
      <c r="H68" s="112"/>
      <c r="I68" s="73"/>
      <c r="J68" s="63"/>
      <c r="K68" s="113"/>
      <c r="L68" s="63"/>
      <c r="M68" s="63"/>
      <c r="N68" s="63"/>
      <c r="O68" s="63"/>
      <c r="P68" s="73"/>
      <c r="Q68" s="73"/>
      <c r="R68" s="73"/>
      <c r="S68" s="73"/>
      <c r="T68" s="73"/>
      <c r="U68" s="73"/>
    </row>
    <row r="69" spans="4:21" s="105" customFormat="1" ht="11.25">
      <c r="D69" s="73"/>
      <c r="E69" s="73"/>
      <c r="F69" s="73"/>
      <c r="G69" s="73"/>
      <c r="H69" s="73"/>
      <c r="I69" s="73"/>
      <c r="J69" s="63"/>
      <c r="K69" s="106"/>
      <c r="L69" s="63"/>
      <c r="M69" s="63"/>
      <c r="N69" s="63"/>
      <c r="O69" s="63"/>
      <c r="P69" s="73"/>
      <c r="Q69" s="73"/>
      <c r="R69" s="73"/>
      <c r="S69" s="73"/>
      <c r="T69" s="73"/>
      <c r="U69" s="73"/>
    </row>
    <row r="70" spans="1:21" s="105" customFormat="1" ht="11.25">
      <c r="A70" s="65"/>
      <c r="D70" s="73"/>
      <c r="E70" s="73"/>
      <c r="F70" s="73"/>
      <c r="G70" s="73"/>
      <c r="H70" s="73"/>
      <c r="I70" s="73"/>
      <c r="J70" s="63"/>
      <c r="K70" s="106"/>
      <c r="L70" s="63"/>
      <c r="M70" s="63"/>
      <c r="N70" s="63"/>
      <c r="O70" s="63"/>
      <c r="P70" s="73"/>
      <c r="Q70" s="73"/>
      <c r="R70" s="58"/>
      <c r="S70" s="73"/>
      <c r="T70" s="73"/>
      <c r="U70" s="73"/>
    </row>
    <row r="71" spans="4:22" s="105" customFormat="1" ht="11.25">
      <c r="D71" s="73"/>
      <c r="E71" s="73"/>
      <c r="F71" s="73"/>
      <c r="G71" s="73"/>
      <c r="H71" s="73"/>
      <c r="I71" s="73"/>
      <c r="J71" s="109"/>
      <c r="K71" s="63"/>
      <c r="L71" s="63"/>
      <c r="M71" s="63"/>
      <c r="N71" s="63"/>
      <c r="O71" s="63"/>
      <c r="P71" s="73"/>
      <c r="Q71" s="73"/>
      <c r="R71" s="73"/>
      <c r="S71" s="73"/>
      <c r="T71" s="73"/>
      <c r="U71" s="73"/>
      <c r="V71" s="73"/>
    </row>
    <row r="72" spans="4:22" s="105" customFormat="1" ht="11.25">
      <c r="D72" s="73"/>
      <c r="E72" s="73"/>
      <c r="F72" s="73"/>
      <c r="G72" s="73"/>
      <c r="H72" s="73"/>
      <c r="I72" s="73"/>
      <c r="J72" s="63"/>
      <c r="K72" s="106"/>
      <c r="L72" s="63"/>
      <c r="M72" s="63"/>
      <c r="N72" s="63"/>
      <c r="O72" s="63"/>
      <c r="P72" s="73"/>
      <c r="Q72" s="73"/>
      <c r="R72" s="73"/>
      <c r="S72" s="73"/>
      <c r="T72" s="73"/>
      <c r="U72" s="73"/>
      <c r="V72" s="73"/>
    </row>
    <row r="73" spans="4:22" s="105" customFormat="1" ht="11.25">
      <c r="D73" s="73"/>
      <c r="E73" s="73"/>
      <c r="F73" s="73"/>
      <c r="G73" s="73"/>
      <c r="H73" s="73"/>
      <c r="I73" s="73"/>
      <c r="J73" s="109"/>
      <c r="K73" s="63"/>
      <c r="L73" s="63"/>
      <c r="M73" s="63"/>
      <c r="N73" s="63"/>
      <c r="O73" s="63"/>
      <c r="P73" s="73"/>
      <c r="Q73" s="73"/>
      <c r="R73" s="73"/>
      <c r="S73" s="73"/>
      <c r="T73" s="73"/>
      <c r="U73" s="73"/>
      <c r="V73" s="73"/>
    </row>
    <row r="74" spans="4:22" s="105" customFormat="1" ht="11.25">
      <c r="D74" s="73"/>
      <c r="E74" s="73"/>
      <c r="F74" s="73"/>
      <c r="G74" s="73"/>
      <c r="H74" s="73"/>
      <c r="I74" s="73"/>
      <c r="J74" s="109"/>
      <c r="K74" s="63"/>
      <c r="L74" s="63"/>
      <c r="M74" s="63"/>
      <c r="N74" s="63"/>
      <c r="O74" s="63"/>
      <c r="P74" s="73"/>
      <c r="Q74" s="73"/>
      <c r="R74" s="73"/>
      <c r="S74" s="73"/>
      <c r="T74" s="73"/>
      <c r="U74" s="73"/>
      <c r="V74" s="73"/>
    </row>
    <row r="75" spans="4:22" s="105" customFormat="1" ht="11.25">
      <c r="D75" s="73"/>
      <c r="E75" s="73"/>
      <c r="F75" s="73"/>
      <c r="G75" s="73"/>
      <c r="H75" s="73"/>
      <c r="I75" s="73"/>
      <c r="J75" s="109"/>
      <c r="K75" s="63"/>
      <c r="L75" s="114"/>
      <c r="M75" s="402"/>
      <c r="N75" s="402"/>
      <c r="O75" s="402"/>
      <c r="P75" s="402"/>
      <c r="Q75" s="73"/>
      <c r="R75" s="73"/>
      <c r="S75" s="73"/>
      <c r="T75" s="73"/>
      <c r="U75" s="73"/>
      <c r="V75" s="73"/>
    </row>
    <row r="76" spans="4:22" s="105" customFormat="1" ht="11.25">
      <c r="D76" s="73"/>
      <c r="E76" s="73"/>
      <c r="F76" s="73"/>
      <c r="G76" s="73"/>
      <c r="H76" s="73"/>
      <c r="I76" s="73"/>
      <c r="J76" s="63"/>
      <c r="K76" s="106"/>
      <c r="L76" s="115"/>
      <c r="M76" s="115"/>
      <c r="N76" s="72"/>
      <c r="O76" s="72"/>
      <c r="P76" s="72"/>
      <c r="Q76" s="73"/>
      <c r="R76" s="73"/>
      <c r="S76" s="73"/>
      <c r="T76" s="73"/>
      <c r="U76" s="73"/>
      <c r="V76" s="73"/>
    </row>
    <row r="77" spans="4:22" s="105" customFormat="1" ht="11.25">
      <c r="D77" s="73"/>
      <c r="E77" s="73"/>
      <c r="F77" s="73"/>
      <c r="G77" s="73"/>
      <c r="H77" s="73"/>
      <c r="I77" s="73"/>
      <c r="J77" s="109"/>
      <c r="K77" s="63"/>
      <c r="L77" s="63"/>
      <c r="M77" s="63"/>
      <c r="N77" s="63"/>
      <c r="O77" s="63"/>
      <c r="P77" s="73"/>
      <c r="Q77" s="73"/>
      <c r="R77" s="73"/>
      <c r="S77" s="73"/>
      <c r="T77" s="73"/>
      <c r="U77" s="73"/>
      <c r="V77" s="73"/>
    </row>
    <row r="78" spans="4:22" s="105" customFormat="1" ht="11.25">
      <c r="D78" s="73"/>
      <c r="E78" s="58"/>
      <c r="F78" s="58"/>
      <c r="G78" s="58"/>
      <c r="H78" s="58"/>
      <c r="I78" s="58"/>
      <c r="J78" s="57"/>
      <c r="K78" s="57"/>
      <c r="L78" s="57"/>
      <c r="M78" s="63"/>
      <c r="N78" s="63"/>
      <c r="O78" s="63"/>
      <c r="P78" s="73"/>
      <c r="Q78" s="73"/>
      <c r="R78" s="73"/>
      <c r="S78" s="73"/>
      <c r="T78" s="73"/>
      <c r="U78" s="73"/>
      <c r="V78" s="73"/>
    </row>
    <row r="79" spans="4:22" s="105" customFormat="1" ht="11.25">
      <c r="D79" s="73"/>
      <c r="E79" s="58"/>
      <c r="F79" s="58"/>
      <c r="G79" s="58"/>
      <c r="H79" s="58"/>
      <c r="I79" s="58"/>
      <c r="J79" s="57"/>
      <c r="K79" s="57"/>
      <c r="L79" s="57"/>
      <c r="M79" s="63"/>
      <c r="N79" s="63"/>
      <c r="O79" s="63"/>
      <c r="P79" s="73"/>
      <c r="Q79" s="73"/>
      <c r="R79" s="73"/>
      <c r="S79" s="73"/>
      <c r="T79" s="73"/>
      <c r="U79" s="73"/>
      <c r="V79" s="73"/>
    </row>
    <row r="80" spans="1:22" s="105" customFormat="1" ht="11.25">
      <c r="A80" s="65"/>
      <c r="D80" s="73"/>
      <c r="E80" s="73"/>
      <c r="F80" s="73"/>
      <c r="G80" s="73"/>
      <c r="H80" s="73"/>
      <c r="I80" s="73"/>
      <c r="J80" s="63"/>
      <c r="K80" s="106"/>
      <c r="L80" s="63"/>
      <c r="M80" s="63"/>
      <c r="N80" s="63"/>
      <c r="O80" s="63"/>
      <c r="P80" s="73"/>
      <c r="Q80" s="73"/>
      <c r="R80" s="73"/>
      <c r="S80" s="73"/>
      <c r="T80" s="73"/>
      <c r="U80" s="73"/>
      <c r="V80" s="73"/>
    </row>
    <row r="81" spans="4:22" s="105" customFormat="1" ht="11.25">
      <c r="D81" s="58"/>
      <c r="E81" s="73"/>
      <c r="F81" s="73"/>
      <c r="G81" s="73"/>
      <c r="H81" s="73"/>
      <c r="I81" s="73"/>
      <c r="J81" s="109"/>
      <c r="K81" s="63"/>
      <c r="L81" s="63"/>
      <c r="M81" s="63"/>
      <c r="N81" s="63"/>
      <c r="O81" s="63"/>
      <c r="P81" s="73"/>
      <c r="Q81" s="73"/>
      <c r="R81" s="73"/>
      <c r="S81" s="73"/>
      <c r="T81" s="73"/>
      <c r="U81" s="73"/>
      <c r="V81" s="73"/>
    </row>
    <row r="82" spans="4:22" s="105" customFormat="1" ht="11.25">
      <c r="D82" s="58"/>
      <c r="E82" s="73"/>
      <c r="F82" s="73"/>
      <c r="G82" s="73"/>
      <c r="H82" s="73"/>
      <c r="I82" s="73"/>
      <c r="J82" s="109"/>
      <c r="K82" s="63"/>
      <c r="L82" s="63"/>
      <c r="M82" s="63"/>
      <c r="N82" s="111"/>
      <c r="O82" s="63"/>
      <c r="P82" s="73"/>
      <c r="Q82" s="73"/>
      <c r="R82" s="73"/>
      <c r="S82" s="73"/>
      <c r="T82" s="73"/>
      <c r="U82" s="73"/>
      <c r="V82" s="73"/>
    </row>
    <row r="83" spans="4:23" s="105" customFormat="1" ht="11.25">
      <c r="D83" s="73"/>
      <c r="E83" s="73"/>
      <c r="F83" s="73"/>
      <c r="G83" s="73"/>
      <c r="H83" s="73"/>
      <c r="I83" s="58"/>
      <c r="J83" s="57"/>
      <c r="K83" s="57"/>
      <c r="L83" s="57"/>
      <c r="M83" s="63"/>
      <c r="N83" s="63"/>
      <c r="O83" s="63"/>
      <c r="P83" s="73"/>
      <c r="Q83" s="73"/>
      <c r="R83" s="73"/>
      <c r="S83" s="73"/>
      <c r="T83" s="73"/>
      <c r="U83" s="73"/>
      <c r="V83" s="73"/>
      <c r="W83" s="116"/>
    </row>
    <row r="84" spans="4:22" s="105" customFormat="1" ht="11.25">
      <c r="D84" s="73"/>
      <c r="E84" s="73"/>
      <c r="F84" s="73"/>
      <c r="G84" s="73"/>
      <c r="H84" s="73"/>
      <c r="I84" s="73"/>
      <c r="J84" s="63"/>
      <c r="K84" s="106"/>
      <c r="L84" s="63"/>
      <c r="M84" s="63"/>
      <c r="N84" s="111"/>
      <c r="O84" s="63"/>
      <c r="P84" s="73"/>
      <c r="Q84" s="73"/>
      <c r="R84" s="73"/>
      <c r="S84" s="73"/>
      <c r="T84" s="73"/>
      <c r="U84" s="73"/>
      <c r="V84" s="117"/>
    </row>
    <row r="85" spans="1:22" s="105" customFormat="1" ht="11.25">
      <c r="A85" s="65"/>
      <c r="D85" s="73"/>
      <c r="E85" s="73"/>
      <c r="F85" s="73"/>
      <c r="G85" s="73"/>
      <c r="H85" s="73"/>
      <c r="I85" s="73"/>
      <c r="J85" s="63"/>
      <c r="K85" s="106"/>
      <c r="L85" s="63"/>
      <c r="M85" s="63"/>
      <c r="N85" s="63"/>
      <c r="O85" s="63"/>
      <c r="P85" s="73"/>
      <c r="Q85" s="73"/>
      <c r="R85" s="73"/>
      <c r="S85" s="73"/>
      <c r="T85" s="73"/>
      <c r="U85" s="73"/>
      <c r="V85" s="118"/>
    </row>
    <row r="86" spans="4:22" s="105" customFormat="1" ht="11.25">
      <c r="D86" s="73"/>
      <c r="E86" s="73"/>
      <c r="F86" s="73"/>
      <c r="G86" s="73"/>
      <c r="H86" s="73"/>
      <c r="I86" s="73"/>
      <c r="J86" s="63"/>
      <c r="K86" s="106"/>
      <c r="L86" s="63"/>
      <c r="M86" s="63"/>
      <c r="N86" s="63"/>
      <c r="O86" s="63"/>
      <c r="P86" s="73"/>
      <c r="Q86" s="73"/>
      <c r="R86" s="73"/>
      <c r="S86" s="73"/>
      <c r="T86" s="73"/>
      <c r="U86" s="73"/>
      <c r="V86" s="117"/>
    </row>
    <row r="87" spans="4:22" s="105" customFormat="1" ht="11.25">
      <c r="D87" s="73"/>
      <c r="E87" s="73"/>
      <c r="F87" s="73"/>
      <c r="G87" s="73"/>
      <c r="H87" s="73"/>
      <c r="I87" s="73"/>
      <c r="J87" s="63"/>
      <c r="K87" s="106"/>
      <c r="L87" s="63"/>
      <c r="M87" s="63"/>
      <c r="N87" s="63"/>
      <c r="O87" s="63"/>
      <c r="P87" s="73"/>
      <c r="Q87" s="73"/>
      <c r="R87" s="73"/>
      <c r="S87" s="73"/>
      <c r="T87" s="73"/>
      <c r="U87" s="73"/>
      <c r="V87" s="117"/>
    </row>
    <row r="88" spans="4:22" s="105" customFormat="1" ht="11.25">
      <c r="D88" s="73"/>
      <c r="E88" s="73"/>
      <c r="F88" s="73"/>
      <c r="G88" s="73"/>
      <c r="H88" s="73"/>
      <c r="I88" s="73"/>
      <c r="J88" s="63"/>
      <c r="K88" s="106"/>
      <c r="L88" s="63"/>
      <c r="M88" s="63"/>
      <c r="N88" s="63"/>
      <c r="O88" s="63"/>
      <c r="P88" s="73"/>
      <c r="Q88" s="73"/>
      <c r="R88" s="73"/>
      <c r="S88" s="73"/>
      <c r="T88" s="73"/>
      <c r="U88" s="73"/>
      <c r="V88" s="117"/>
    </row>
    <row r="89" spans="4:22" s="105" customFormat="1" ht="11.25">
      <c r="D89" s="73"/>
      <c r="E89" s="73"/>
      <c r="F89" s="73"/>
      <c r="G89" s="73"/>
      <c r="H89" s="73"/>
      <c r="I89" s="73"/>
      <c r="J89" s="63"/>
      <c r="K89" s="106"/>
      <c r="L89" s="63"/>
      <c r="M89" s="63"/>
      <c r="N89" s="63"/>
      <c r="O89" s="63"/>
      <c r="P89" s="73"/>
      <c r="Q89" s="73"/>
      <c r="R89" s="73"/>
      <c r="S89" s="73"/>
      <c r="T89" s="73"/>
      <c r="U89" s="73"/>
      <c r="V89" s="117"/>
    </row>
    <row r="90" spans="4:22" s="105" customFormat="1" ht="11.25">
      <c r="D90" s="73"/>
      <c r="E90" s="73"/>
      <c r="F90" s="73"/>
      <c r="G90" s="73"/>
      <c r="H90" s="73"/>
      <c r="I90" s="73"/>
      <c r="J90" s="63"/>
      <c r="K90" s="106"/>
      <c r="L90" s="63"/>
      <c r="M90" s="63"/>
      <c r="N90" s="63"/>
      <c r="O90" s="63"/>
      <c r="P90" s="73"/>
      <c r="Q90" s="73"/>
      <c r="R90" s="73"/>
      <c r="S90" s="73"/>
      <c r="T90" s="73"/>
      <c r="U90" s="73"/>
      <c r="V90" s="117"/>
    </row>
    <row r="91" spans="1:22" s="105" customFormat="1" ht="11.25">
      <c r="A91" s="65"/>
      <c r="D91" s="73"/>
      <c r="E91" s="73"/>
      <c r="F91" s="73"/>
      <c r="G91" s="73"/>
      <c r="H91" s="73"/>
      <c r="I91" s="73"/>
      <c r="J91" s="63"/>
      <c r="K91" s="106"/>
      <c r="L91" s="63"/>
      <c r="M91" s="63"/>
      <c r="N91" s="63"/>
      <c r="O91" s="63"/>
      <c r="P91" s="73"/>
      <c r="Q91" s="73"/>
      <c r="R91" s="73"/>
      <c r="S91" s="73"/>
      <c r="T91" s="73"/>
      <c r="U91" s="73"/>
      <c r="V91" s="117"/>
    </row>
    <row r="92" spans="4:22" s="105" customFormat="1" ht="11.25">
      <c r="D92" s="73"/>
      <c r="E92" s="73"/>
      <c r="F92" s="73"/>
      <c r="G92" s="73"/>
      <c r="H92" s="73"/>
      <c r="I92" s="73"/>
      <c r="J92" s="63"/>
      <c r="K92" s="106"/>
      <c r="L92" s="63"/>
      <c r="M92" s="63"/>
      <c r="N92" s="63"/>
      <c r="O92" s="63"/>
      <c r="P92" s="73"/>
      <c r="Q92" s="73"/>
      <c r="R92" s="73"/>
      <c r="S92" s="73"/>
      <c r="T92" s="73"/>
      <c r="U92" s="73"/>
      <c r="V92" s="117"/>
    </row>
    <row r="93" spans="4:21" s="105" customFormat="1" ht="11.25">
      <c r="D93" s="73"/>
      <c r="E93" s="73"/>
      <c r="F93" s="73"/>
      <c r="G93" s="73"/>
      <c r="H93" s="73"/>
      <c r="I93" s="73"/>
      <c r="J93" s="63"/>
      <c r="K93" s="106"/>
      <c r="L93" s="63"/>
      <c r="M93" s="63"/>
      <c r="N93" s="63"/>
      <c r="O93" s="63"/>
      <c r="P93" s="73"/>
      <c r="Q93" s="73"/>
      <c r="R93" s="73"/>
      <c r="S93" s="73"/>
      <c r="T93" s="73"/>
      <c r="U93" s="73"/>
    </row>
    <row r="94" spans="4:21" s="105" customFormat="1" ht="11.25">
      <c r="D94" s="73"/>
      <c r="E94" s="73"/>
      <c r="F94" s="73"/>
      <c r="G94" s="73"/>
      <c r="H94" s="73"/>
      <c r="I94" s="73"/>
      <c r="J94" s="63"/>
      <c r="K94" s="106"/>
      <c r="L94" s="63"/>
      <c r="M94" s="63"/>
      <c r="N94" s="63"/>
      <c r="O94" s="63"/>
      <c r="P94" s="73"/>
      <c r="Q94" s="73"/>
      <c r="R94" s="73"/>
      <c r="S94" s="73"/>
      <c r="T94" s="73"/>
      <c r="U94" s="73"/>
    </row>
    <row r="95" spans="4:21" s="105" customFormat="1" ht="11.25">
      <c r="D95" s="73"/>
      <c r="E95" s="73"/>
      <c r="F95" s="73"/>
      <c r="G95" s="73"/>
      <c r="H95" s="73"/>
      <c r="I95" s="73"/>
      <c r="J95" s="63"/>
      <c r="K95" s="106"/>
      <c r="L95" s="63"/>
      <c r="M95" s="63"/>
      <c r="N95" s="63"/>
      <c r="O95" s="63"/>
      <c r="P95" s="73"/>
      <c r="Q95" s="73"/>
      <c r="R95" s="73"/>
      <c r="S95" s="73"/>
      <c r="T95" s="73"/>
      <c r="U95" s="73"/>
    </row>
    <row r="96" spans="9:21" s="105" customFormat="1" ht="11.25">
      <c r="I96" s="73"/>
      <c r="J96" s="106"/>
      <c r="K96" s="106"/>
      <c r="L96" s="63"/>
      <c r="M96" s="63"/>
      <c r="N96" s="63"/>
      <c r="O96" s="63"/>
      <c r="P96" s="73"/>
      <c r="Q96" s="73"/>
      <c r="R96" s="73"/>
      <c r="S96" s="73"/>
      <c r="T96" s="73"/>
      <c r="U96" s="73"/>
    </row>
    <row r="97" spans="1:21" s="105" customFormat="1" ht="11.25">
      <c r="A97" s="65"/>
      <c r="E97" s="119"/>
      <c r="F97" s="119"/>
      <c r="G97" s="119"/>
      <c r="H97" s="119"/>
      <c r="J97" s="106"/>
      <c r="K97" s="106"/>
      <c r="L97" s="63"/>
      <c r="M97" s="63"/>
      <c r="N97" s="63"/>
      <c r="O97" s="63"/>
      <c r="P97" s="73"/>
      <c r="Q97" s="73"/>
      <c r="R97" s="73"/>
      <c r="S97" s="73"/>
      <c r="T97" s="73"/>
      <c r="U97" s="73"/>
    </row>
    <row r="98" spans="5:21" s="105" customFormat="1" ht="11.25">
      <c r="E98" s="119"/>
      <c r="F98" s="119"/>
      <c r="G98" s="119"/>
      <c r="H98" s="119"/>
      <c r="J98" s="106"/>
      <c r="K98" s="106"/>
      <c r="L98" s="63"/>
      <c r="M98" s="63"/>
      <c r="N98" s="63"/>
      <c r="O98" s="63"/>
      <c r="P98" s="73"/>
      <c r="Q98" s="73"/>
      <c r="R98" s="73"/>
      <c r="S98" s="73"/>
      <c r="T98" s="73"/>
      <c r="U98" s="73"/>
    </row>
    <row r="99" spans="5:21" s="105" customFormat="1" ht="11.25">
      <c r="E99" s="119"/>
      <c r="F99" s="119"/>
      <c r="G99" s="119"/>
      <c r="H99" s="119"/>
      <c r="J99" s="106"/>
      <c r="K99" s="106"/>
      <c r="L99" s="63"/>
      <c r="M99" s="63"/>
      <c r="N99" s="63"/>
      <c r="O99" s="63"/>
      <c r="P99" s="73"/>
      <c r="Q99" s="73"/>
      <c r="R99" s="73"/>
      <c r="S99" s="73"/>
      <c r="T99" s="73"/>
      <c r="U99" s="73"/>
    </row>
    <row r="100" spans="5:21" s="105" customFormat="1" ht="11.25">
      <c r="E100" s="119"/>
      <c r="F100" s="119"/>
      <c r="G100" s="119"/>
      <c r="H100" s="119"/>
      <c r="J100" s="106"/>
      <c r="K100" s="106"/>
      <c r="L100" s="63"/>
      <c r="M100" s="63"/>
      <c r="N100" s="63"/>
      <c r="O100" s="63"/>
      <c r="P100" s="73"/>
      <c r="Q100" s="73"/>
      <c r="R100" s="73"/>
      <c r="S100" s="73"/>
      <c r="T100" s="73"/>
      <c r="U100" s="73"/>
    </row>
    <row r="101" spans="5:21" s="105" customFormat="1" ht="11.25">
      <c r="E101" s="119"/>
      <c r="F101" s="119"/>
      <c r="G101" s="119"/>
      <c r="H101" s="119"/>
      <c r="J101" s="106"/>
      <c r="K101" s="106"/>
      <c r="L101" s="63"/>
      <c r="M101" s="63"/>
      <c r="N101" s="63"/>
      <c r="O101" s="63"/>
      <c r="P101" s="73"/>
      <c r="Q101" s="73"/>
      <c r="R101" s="73"/>
      <c r="S101" s="73"/>
      <c r="T101" s="73"/>
      <c r="U101" s="73"/>
    </row>
    <row r="102" spans="5:21" s="105" customFormat="1" ht="11.25">
      <c r="E102" s="119"/>
      <c r="F102" s="119"/>
      <c r="G102" s="119"/>
      <c r="H102" s="119"/>
      <c r="J102" s="106"/>
      <c r="K102" s="106"/>
      <c r="L102" s="63"/>
      <c r="M102" s="63"/>
      <c r="N102" s="63"/>
      <c r="O102" s="63"/>
      <c r="P102" s="73"/>
      <c r="Q102" s="73"/>
      <c r="R102" s="73"/>
      <c r="S102" s="73"/>
      <c r="T102" s="73"/>
      <c r="U102" s="73"/>
    </row>
    <row r="103" spans="5:21" s="105" customFormat="1" ht="11.25">
      <c r="E103" s="119"/>
      <c r="F103" s="119"/>
      <c r="G103" s="119"/>
      <c r="H103" s="119"/>
      <c r="J103" s="106"/>
      <c r="K103" s="106"/>
      <c r="L103" s="63"/>
      <c r="M103" s="63"/>
      <c r="N103" s="63"/>
      <c r="O103" s="63"/>
      <c r="P103" s="73"/>
      <c r="Q103" s="73"/>
      <c r="R103" s="73"/>
      <c r="S103" s="73"/>
      <c r="T103" s="73"/>
      <c r="U103" s="73"/>
    </row>
    <row r="104" spans="4:21" s="105" customFormat="1" ht="11.25">
      <c r="D104" s="59"/>
      <c r="E104" s="120"/>
      <c r="F104" s="120"/>
      <c r="G104" s="120"/>
      <c r="H104" s="120"/>
      <c r="J104" s="106"/>
      <c r="K104" s="106"/>
      <c r="L104" s="63"/>
      <c r="M104" s="63"/>
      <c r="N104" s="63"/>
      <c r="O104" s="63"/>
      <c r="P104" s="73"/>
      <c r="Q104" s="73"/>
      <c r="R104" s="73"/>
      <c r="S104" s="73"/>
      <c r="T104" s="73"/>
      <c r="U104" s="73"/>
    </row>
    <row r="105" spans="4:21" s="105" customFormat="1" ht="11.25">
      <c r="D105" s="59"/>
      <c r="E105" s="120"/>
      <c r="F105" s="120"/>
      <c r="G105" s="120"/>
      <c r="H105" s="120"/>
      <c r="J105" s="106"/>
      <c r="K105" s="106"/>
      <c r="L105" s="63"/>
      <c r="M105" s="63"/>
      <c r="N105" s="63"/>
      <c r="O105" s="63"/>
      <c r="P105" s="73"/>
      <c r="Q105" s="73"/>
      <c r="R105" s="73"/>
      <c r="S105" s="73"/>
      <c r="T105" s="73"/>
      <c r="U105" s="73"/>
    </row>
    <row r="106" spans="1:21" s="105" customFormat="1" ht="11.25">
      <c r="A106" s="121"/>
      <c r="F106" s="122"/>
      <c r="G106" s="116"/>
      <c r="J106" s="106"/>
      <c r="K106" s="106"/>
      <c r="L106" s="63"/>
      <c r="M106" s="63"/>
      <c r="N106" s="63"/>
      <c r="O106" s="63"/>
      <c r="P106" s="73"/>
      <c r="Q106" s="73"/>
      <c r="R106" s="73"/>
      <c r="S106" s="73"/>
      <c r="T106" s="73"/>
      <c r="U106" s="73"/>
    </row>
    <row r="107" spans="4:21" s="105" customFormat="1" ht="11.25">
      <c r="D107" s="119"/>
      <c r="E107" s="119"/>
      <c r="F107" s="119"/>
      <c r="G107" s="119"/>
      <c r="H107" s="119"/>
      <c r="J107" s="106"/>
      <c r="K107" s="106"/>
      <c r="L107" s="63"/>
      <c r="M107" s="63"/>
      <c r="N107" s="63"/>
      <c r="O107" s="63"/>
      <c r="P107" s="73"/>
      <c r="Q107" s="73"/>
      <c r="R107" s="73"/>
      <c r="S107" s="73"/>
      <c r="T107" s="73"/>
      <c r="U107" s="73"/>
    </row>
    <row r="108" spans="4:21" s="105" customFormat="1" ht="11.25">
      <c r="D108" s="119"/>
      <c r="E108" s="119"/>
      <c r="F108" s="119"/>
      <c r="G108" s="119"/>
      <c r="H108" s="119"/>
      <c r="J108" s="106"/>
      <c r="K108" s="106"/>
      <c r="L108" s="63"/>
      <c r="M108" s="63"/>
      <c r="N108" s="63"/>
      <c r="O108" s="63"/>
      <c r="P108" s="73"/>
      <c r="Q108" s="73"/>
      <c r="R108" s="73"/>
      <c r="S108" s="73"/>
      <c r="T108" s="73"/>
      <c r="U108" s="73"/>
    </row>
    <row r="109" spans="4:21" s="105" customFormat="1" ht="11.25">
      <c r="D109" s="119"/>
      <c r="E109" s="119"/>
      <c r="F109" s="119"/>
      <c r="G109" s="119"/>
      <c r="H109" s="119"/>
      <c r="J109" s="106"/>
      <c r="K109" s="106"/>
      <c r="L109" s="63"/>
      <c r="M109" s="63"/>
      <c r="N109" s="63"/>
      <c r="O109" s="63"/>
      <c r="P109" s="73"/>
      <c r="Q109" s="73"/>
      <c r="R109" s="73"/>
      <c r="S109" s="73"/>
      <c r="T109" s="73"/>
      <c r="U109" s="73"/>
    </row>
    <row r="110" spans="4:21" s="105" customFormat="1" ht="11.25">
      <c r="D110" s="119"/>
      <c r="E110" s="119"/>
      <c r="F110" s="119"/>
      <c r="G110" s="119"/>
      <c r="H110" s="119"/>
      <c r="J110" s="106"/>
      <c r="K110" s="106"/>
      <c r="L110" s="63"/>
      <c r="M110" s="63"/>
      <c r="N110" s="63"/>
      <c r="O110" s="63"/>
      <c r="P110" s="73"/>
      <c r="Q110" s="73"/>
      <c r="R110" s="73"/>
      <c r="S110" s="73"/>
      <c r="T110" s="73"/>
      <c r="U110" s="73"/>
    </row>
    <row r="111" spans="4:21" s="105" customFormat="1" ht="11.25">
      <c r="D111" s="119"/>
      <c r="E111" s="119"/>
      <c r="F111" s="119"/>
      <c r="G111" s="119"/>
      <c r="H111" s="119"/>
      <c r="J111" s="106"/>
      <c r="K111" s="106"/>
      <c r="L111" s="63"/>
      <c r="M111" s="63"/>
      <c r="N111" s="63"/>
      <c r="O111" s="63"/>
      <c r="P111" s="73"/>
      <c r="Q111" s="73"/>
      <c r="R111" s="73"/>
      <c r="S111" s="73"/>
      <c r="T111" s="73"/>
      <c r="U111" s="73"/>
    </row>
    <row r="112" spans="4:21" s="105" customFormat="1" ht="11.25">
      <c r="D112" s="119"/>
      <c r="E112" s="119"/>
      <c r="F112" s="119"/>
      <c r="G112" s="119"/>
      <c r="H112" s="119"/>
      <c r="J112" s="106"/>
      <c r="K112" s="106"/>
      <c r="L112" s="63"/>
      <c r="M112" s="63"/>
      <c r="N112" s="63"/>
      <c r="O112" s="63"/>
      <c r="P112" s="73"/>
      <c r="Q112" s="73"/>
      <c r="R112" s="73"/>
      <c r="S112" s="73"/>
      <c r="T112" s="73"/>
      <c r="U112" s="73"/>
    </row>
    <row r="113" spans="4:21" s="105" customFormat="1" ht="11.25">
      <c r="D113" s="120"/>
      <c r="E113" s="120"/>
      <c r="F113" s="120"/>
      <c r="G113" s="120"/>
      <c r="H113" s="120"/>
      <c r="J113" s="106"/>
      <c r="K113" s="106"/>
      <c r="L113" s="63"/>
      <c r="M113" s="63"/>
      <c r="N113" s="63"/>
      <c r="O113" s="63"/>
      <c r="P113" s="73"/>
      <c r="Q113" s="73"/>
      <c r="R113" s="73"/>
      <c r="S113" s="73"/>
      <c r="T113" s="73"/>
      <c r="U113" s="73"/>
    </row>
    <row r="114" spans="4:21" s="105" customFormat="1" ht="11.25">
      <c r="D114" s="119"/>
      <c r="E114" s="119"/>
      <c r="F114" s="119"/>
      <c r="G114" s="119"/>
      <c r="H114" s="119"/>
      <c r="I114" s="116"/>
      <c r="J114" s="106"/>
      <c r="K114" s="106"/>
      <c r="L114" s="63"/>
      <c r="M114" s="63"/>
      <c r="N114" s="63"/>
      <c r="O114" s="63"/>
      <c r="P114" s="73"/>
      <c r="Q114" s="73"/>
      <c r="R114" s="73"/>
      <c r="S114" s="73"/>
      <c r="T114" s="73"/>
      <c r="U114" s="73"/>
    </row>
    <row r="115" spans="1:21" s="105" customFormat="1" ht="11.25">
      <c r="A115" s="65"/>
      <c r="D115" s="119"/>
      <c r="E115" s="119"/>
      <c r="F115" s="119"/>
      <c r="G115" s="119"/>
      <c r="H115" s="119"/>
      <c r="J115" s="106"/>
      <c r="K115" s="106"/>
      <c r="L115" s="63"/>
      <c r="M115" s="63"/>
      <c r="N115" s="63"/>
      <c r="O115" s="63"/>
      <c r="P115" s="73"/>
      <c r="Q115" s="73"/>
      <c r="R115" s="73"/>
      <c r="S115" s="73"/>
      <c r="T115" s="73"/>
      <c r="U115" s="73"/>
    </row>
    <row r="116" spans="4:21" s="105" customFormat="1" ht="11.25">
      <c r="D116" s="119"/>
      <c r="E116" s="119"/>
      <c r="F116" s="119"/>
      <c r="G116" s="119"/>
      <c r="H116" s="119"/>
      <c r="I116" s="117"/>
      <c r="J116" s="106"/>
      <c r="K116" s="123"/>
      <c r="L116" s="63"/>
      <c r="M116" s="63"/>
      <c r="N116" s="63"/>
      <c r="O116" s="63"/>
      <c r="P116" s="73"/>
      <c r="Q116" s="73"/>
      <c r="R116" s="73"/>
      <c r="S116" s="73"/>
      <c r="T116" s="73"/>
      <c r="U116" s="73"/>
    </row>
    <row r="117" spans="4:21" s="105" customFormat="1" ht="11.25">
      <c r="D117" s="119"/>
      <c r="E117" s="119"/>
      <c r="F117" s="119"/>
      <c r="G117" s="119"/>
      <c r="H117" s="119"/>
      <c r="I117" s="117"/>
      <c r="J117" s="106"/>
      <c r="K117" s="123"/>
      <c r="L117" s="63"/>
      <c r="M117" s="63"/>
      <c r="N117" s="63"/>
      <c r="O117" s="63"/>
      <c r="P117" s="73"/>
      <c r="Q117" s="73"/>
      <c r="R117" s="73"/>
      <c r="S117" s="73"/>
      <c r="T117" s="73"/>
      <c r="U117" s="73"/>
    </row>
    <row r="118" spans="4:21" s="105" customFormat="1" ht="11.25">
      <c r="D118" s="119"/>
      <c r="E118" s="119"/>
      <c r="F118" s="119"/>
      <c r="G118" s="119"/>
      <c r="H118" s="119"/>
      <c r="I118" s="124"/>
      <c r="J118" s="106"/>
      <c r="K118" s="106"/>
      <c r="L118" s="63"/>
      <c r="M118" s="63"/>
      <c r="N118" s="63"/>
      <c r="O118" s="63"/>
      <c r="P118" s="73"/>
      <c r="Q118" s="73"/>
      <c r="R118" s="73"/>
      <c r="S118" s="73"/>
      <c r="T118" s="73"/>
      <c r="U118" s="73"/>
    </row>
    <row r="119" spans="4:21" s="105" customFormat="1" ht="11.25">
      <c r="D119" s="119"/>
      <c r="E119" s="119"/>
      <c r="F119" s="119"/>
      <c r="G119" s="119"/>
      <c r="H119" s="119"/>
      <c r="I119" s="116"/>
      <c r="J119" s="106"/>
      <c r="K119" s="106"/>
      <c r="L119" s="63"/>
      <c r="M119" s="63"/>
      <c r="N119" s="63"/>
      <c r="O119" s="63"/>
      <c r="P119" s="73"/>
      <c r="Q119" s="73"/>
      <c r="R119" s="73"/>
      <c r="S119" s="73"/>
      <c r="T119" s="73"/>
      <c r="U119" s="73"/>
    </row>
    <row r="120" spans="4:21" s="105" customFormat="1" ht="11.25">
      <c r="D120" s="119"/>
      <c r="E120" s="119"/>
      <c r="F120" s="119"/>
      <c r="G120" s="119"/>
      <c r="H120" s="119"/>
      <c r="I120" s="116"/>
      <c r="J120" s="106"/>
      <c r="K120" s="106"/>
      <c r="L120" s="63"/>
      <c r="M120" s="63"/>
      <c r="N120" s="63"/>
      <c r="O120" s="63"/>
      <c r="P120" s="73"/>
      <c r="Q120" s="73"/>
      <c r="R120" s="73"/>
      <c r="S120" s="73"/>
      <c r="T120" s="73"/>
      <c r="U120" s="73"/>
    </row>
    <row r="121" spans="4:21" s="105" customFormat="1" ht="11.25">
      <c r="D121" s="119"/>
      <c r="E121" s="119"/>
      <c r="F121" s="119"/>
      <c r="G121" s="119"/>
      <c r="H121" s="119"/>
      <c r="J121" s="106"/>
      <c r="K121" s="106"/>
      <c r="L121" s="63"/>
      <c r="M121" s="63"/>
      <c r="N121" s="63"/>
      <c r="O121" s="63"/>
      <c r="P121" s="73"/>
      <c r="Q121" s="73"/>
      <c r="R121" s="73"/>
      <c r="S121" s="73"/>
      <c r="T121" s="73"/>
      <c r="U121" s="73"/>
    </row>
    <row r="122" spans="1:21" s="105" customFormat="1" ht="11.25">
      <c r="A122" s="65"/>
      <c r="D122" s="119"/>
      <c r="E122" s="119"/>
      <c r="F122" s="119"/>
      <c r="G122" s="119"/>
      <c r="H122" s="119"/>
      <c r="J122" s="106"/>
      <c r="K122" s="106"/>
      <c r="L122" s="63"/>
      <c r="M122" s="63"/>
      <c r="N122" s="63"/>
      <c r="O122" s="63"/>
      <c r="P122" s="73"/>
      <c r="Q122" s="73"/>
      <c r="R122" s="73"/>
      <c r="S122" s="73"/>
      <c r="T122" s="73"/>
      <c r="U122" s="73"/>
    </row>
    <row r="123" spans="4:21" s="105" customFormat="1" ht="11.25">
      <c r="D123" s="119"/>
      <c r="E123" s="119"/>
      <c r="F123" s="119"/>
      <c r="G123" s="119"/>
      <c r="H123" s="119"/>
      <c r="J123" s="106"/>
      <c r="K123" s="125"/>
      <c r="L123" s="63"/>
      <c r="M123" s="63"/>
      <c r="N123" s="63"/>
      <c r="O123" s="63"/>
      <c r="P123" s="73"/>
      <c r="Q123" s="73"/>
      <c r="R123" s="73"/>
      <c r="S123" s="73"/>
      <c r="T123" s="73"/>
      <c r="U123" s="73"/>
    </row>
    <row r="124" spans="4:21" s="105" customFormat="1" ht="11.25">
      <c r="D124" s="126"/>
      <c r="E124" s="119"/>
      <c r="F124" s="119"/>
      <c r="G124" s="119"/>
      <c r="H124" s="119"/>
      <c r="J124" s="106"/>
      <c r="K124" s="125"/>
      <c r="L124" s="63"/>
      <c r="M124" s="63"/>
      <c r="N124" s="63"/>
      <c r="O124" s="63"/>
      <c r="P124" s="73"/>
      <c r="Q124" s="73"/>
      <c r="R124" s="73"/>
      <c r="S124" s="73"/>
      <c r="T124" s="73"/>
      <c r="U124" s="73"/>
    </row>
    <row r="125" spans="4:21" s="105" customFormat="1" ht="11.25">
      <c r="D125" s="126"/>
      <c r="E125" s="119"/>
      <c r="F125" s="119"/>
      <c r="G125" s="119"/>
      <c r="H125" s="119"/>
      <c r="J125" s="106"/>
      <c r="K125" s="127"/>
      <c r="L125" s="63"/>
      <c r="M125" s="63"/>
      <c r="N125" s="63"/>
      <c r="O125" s="63"/>
      <c r="P125" s="73"/>
      <c r="Q125" s="73"/>
      <c r="R125" s="73"/>
      <c r="S125" s="73"/>
      <c r="T125" s="73"/>
      <c r="U125" s="73"/>
    </row>
    <row r="126" spans="4:21" s="105" customFormat="1" ht="12.75">
      <c r="D126" s="126"/>
      <c r="E126" s="119"/>
      <c r="F126" s="128"/>
      <c r="G126" s="128"/>
      <c r="H126" s="128"/>
      <c r="J126" s="106"/>
      <c r="K126" s="106"/>
      <c r="L126" s="63"/>
      <c r="M126" s="63"/>
      <c r="N126" s="63"/>
      <c r="O126" s="63"/>
      <c r="P126" s="73"/>
      <c r="Q126" s="73"/>
      <c r="R126" s="73"/>
      <c r="S126" s="73"/>
      <c r="T126" s="73"/>
      <c r="U126" s="73"/>
    </row>
    <row r="127" spans="4:21" s="105" customFormat="1" ht="12.75">
      <c r="D127" s="119"/>
      <c r="E127" s="119"/>
      <c r="F127" s="128"/>
      <c r="G127" s="128"/>
      <c r="H127" s="128"/>
      <c r="I127" s="117"/>
      <c r="J127" s="106"/>
      <c r="K127" s="106"/>
      <c r="L127" s="63"/>
      <c r="M127" s="63"/>
      <c r="N127" s="63"/>
      <c r="O127" s="63"/>
      <c r="P127" s="73"/>
      <c r="Q127" s="73"/>
      <c r="R127" s="73"/>
      <c r="S127" s="73"/>
      <c r="T127" s="73"/>
      <c r="U127" s="73"/>
    </row>
    <row r="128" spans="1:9" ht="12.75">
      <c r="A128" s="65"/>
      <c r="D128" s="120"/>
      <c r="E128" s="129"/>
      <c r="F128" s="130"/>
      <c r="G128" s="130"/>
      <c r="H128" s="130"/>
      <c r="I128" s="131"/>
    </row>
    <row r="129" spans="1:9" ht="12.75">
      <c r="A129" s="105"/>
      <c r="D129" s="120"/>
      <c r="E129" s="120"/>
      <c r="F129" s="130"/>
      <c r="G129" s="130"/>
      <c r="H129" s="130"/>
      <c r="I129" s="131"/>
    </row>
    <row r="130" spans="4:8" ht="12.75">
      <c r="D130" s="120"/>
      <c r="E130" s="120"/>
      <c r="F130" s="130"/>
      <c r="G130" s="130"/>
      <c r="H130" s="130"/>
    </row>
    <row r="131" spans="1:8" ht="12.75">
      <c r="A131" s="65"/>
      <c r="D131" s="120"/>
      <c r="E131" s="120"/>
      <c r="F131" s="130"/>
      <c r="G131" s="130"/>
      <c r="H131" s="130"/>
    </row>
    <row r="132" spans="4:21" s="105" customFormat="1" ht="12.75">
      <c r="D132" s="119"/>
      <c r="E132" s="119"/>
      <c r="F132" s="128"/>
      <c r="G132" s="128"/>
      <c r="H132" s="128"/>
      <c r="J132" s="106"/>
      <c r="K132" s="106"/>
      <c r="L132" s="63"/>
      <c r="M132" s="63"/>
      <c r="N132" s="63"/>
      <c r="O132" s="63"/>
      <c r="P132" s="73"/>
      <c r="Q132" s="73"/>
      <c r="R132" s="73"/>
      <c r="S132" s="73"/>
      <c r="T132" s="73"/>
      <c r="U132" s="73"/>
    </row>
    <row r="133" spans="4:21" s="105" customFormat="1" ht="12.75">
      <c r="D133" s="119"/>
      <c r="E133" s="119"/>
      <c r="F133" s="128"/>
      <c r="G133" s="128"/>
      <c r="H133" s="128"/>
      <c r="J133" s="106"/>
      <c r="K133" s="106"/>
      <c r="L133" s="63"/>
      <c r="M133" s="63"/>
      <c r="N133" s="63"/>
      <c r="O133" s="63"/>
      <c r="P133" s="73"/>
      <c r="Q133" s="73"/>
      <c r="R133" s="73"/>
      <c r="S133" s="73"/>
      <c r="T133" s="73"/>
      <c r="U133" s="73"/>
    </row>
    <row r="134" spans="1:21" s="105" customFormat="1" ht="12.75">
      <c r="A134" s="65"/>
      <c r="D134" s="119"/>
      <c r="E134" s="119"/>
      <c r="F134" s="128"/>
      <c r="G134" s="128"/>
      <c r="H134" s="128"/>
      <c r="J134" s="106"/>
      <c r="K134" s="106"/>
      <c r="L134" s="63"/>
      <c r="M134" s="63"/>
      <c r="N134" s="63"/>
      <c r="O134" s="63"/>
      <c r="P134" s="73"/>
      <c r="Q134" s="73"/>
      <c r="R134" s="73"/>
      <c r="S134" s="73"/>
      <c r="T134" s="73"/>
      <c r="U134" s="73"/>
    </row>
    <row r="135" spans="4:21" s="105" customFormat="1" ht="12.75">
      <c r="D135" s="119"/>
      <c r="E135" s="119"/>
      <c r="F135" s="128"/>
      <c r="G135" s="128"/>
      <c r="H135" s="128"/>
      <c r="J135" s="106"/>
      <c r="K135" s="106"/>
      <c r="L135" s="63"/>
      <c r="M135" s="63"/>
      <c r="N135" s="63"/>
      <c r="O135" s="63"/>
      <c r="P135" s="73"/>
      <c r="Q135" s="73"/>
      <c r="R135" s="73"/>
      <c r="S135" s="73"/>
      <c r="T135" s="73"/>
      <c r="U135" s="73"/>
    </row>
    <row r="136" spans="1:21" s="105" customFormat="1" ht="11.25">
      <c r="A136" s="121"/>
      <c r="D136" s="119"/>
      <c r="E136" s="119"/>
      <c r="F136" s="119"/>
      <c r="G136" s="119"/>
      <c r="H136" s="119"/>
      <c r="J136" s="106"/>
      <c r="K136" s="106"/>
      <c r="L136" s="63"/>
      <c r="M136" s="63"/>
      <c r="N136" s="63"/>
      <c r="O136" s="63"/>
      <c r="P136" s="73"/>
      <c r="Q136" s="73"/>
      <c r="R136" s="73"/>
      <c r="S136" s="73"/>
      <c r="T136" s="73"/>
      <c r="U136" s="73"/>
    </row>
    <row r="137" spans="4:21" s="105" customFormat="1" ht="11.25">
      <c r="D137" s="119"/>
      <c r="E137" s="119"/>
      <c r="F137" s="119"/>
      <c r="G137" s="119"/>
      <c r="H137" s="119"/>
      <c r="J137" s="106"/>
      <c r="K137" s="106"/>
      <c r="L137" s="63"/>
      <c r="M137" s="63"/>
      <c r="N137" s="63"/>
      <c r="O137" s="63"/>
      <c r="P137" s="73"/>
      <c r="Q137" s="73"/>
      <c r="R137" s="73"/>
      <c r="S137" s="73"/>
      <c r="T137" s="73"/>
      <c r="U137" s="73"/>
    </row>
    <row r="138" spans="1:21" s="105" customFormat="1" ht="11.25">
      <c r="A138" s="121"/>
      <c r="D138" s="119"/>
      <c r="E138" s="119"/>
      <c r="F138" s="119"/>
      <c r="G138" s="119"/>
      <c r="H138" s="119"/>
      <c r="J138" s="106"/>
      <c r="K138" s="106"/>
      <c r="L138" s="63"/>
      <c r="M138" s="63"/>
      <c r="N138" s="63"/>
      <c r="O138" s="63"/>
      <c r="P138" s="73"/>
      <c r="Q138" s="73"/>
      <c r="R138" s="73"/>
      <c r="S138" s="73"/>
      <c r="T138" s="73"/>
      <c r="U138" s="73"/>
    </row>
    <row r="139" spans="4:21" s="105" customFormat="1" ht="11.25">
      <c r="D139" s="119"/>
      <c r="E139" s="119"/>
      <c r="F139" s="119"/>
      <c r="G139" s="119"/>
      <c r="H139" s="119"/>
      <c r="J139" s="106"/>
      <c r="K139" s="106"/>
      <c r="L139" s="63"/>
      <c r="M139" s="63"/>
      <c r="N139" s="63"/>
      <c r="O139" s="63"/>
      <c r="P139" s="73"/>
      <c r="Q139" s="73"/>
      <c r="R139" s="73"/>
      <c r="S139" s="73"/>
      <c r="T139" s="73"/>
      <c r="U139" s="73"/>
    </row>
    <row r="140" spans="4:21" s="105" customFormat="1" ht="11.25">
      <c r="D140" s="119"/>
      <c r="E140" s="119"/>
      <c r="F140" s="119"/>
      <c r="G140" s="119"/>
      <c r="H140" s="119"/>
      <c r="J140" s="106"/>
      <c r="K140" s="106"/>
      <c r="L140" s="63"/>
      <c r="M140" s="63"/>
      <c r="N140" s="63"/>
      <c r="O140" s="63"/>
      <c r="P140" s="73"/>
      <c r="Q140" s="73"/>
      <c r="R140" s="73"/>
      <c r="S140" s="73"/>
      <c r="T140" s="73"/>
      <c r="U140" s="73"/>
    </row>
    <row r="141" spans="1:21" s="105" customFormat="1" ht="11.25">
      <c r="A141" s="60"/>
      <c r="D141" s="119"/>
      <c r="E141" s="119"/>
      <c r="F141" s="119"/>
      <c r="G141" s="119"/>
      <c r="H141" s="119"/>
      <c r="J141" s="106"/>
      <c r="K141" s="106"/>
      <c r="L141" s="63"/>
      <c r="M141" s="63"/>
      <c r="N141" s="63"/>
      <c r="O141" s="63"/>
      <c r="P141" s="73"/>
      <c r="Q141" s="73"/>
      <c r="R141" s="73"/>
      <c r="S141" s="73"/>
      <c r="T141" s="73"/>
      <c r="U141" s="73"/>
    </row>
    <row r="142" spans="1:21" s="105" customFormat="1" ht="11.25">
      <c r="A142" s="60"/>
      <c r="D142" s="119"/>
      <c r="E142" s="119"/>
      <c r="F142" s="119"/>
      <c r="G142" s="119"/>
      <c r="H142" s="119"/>
      <c r="J142" s="106"/>
      <c r="K142" s="106"/>
      <c r="L142" s="63"/>
      <c r="M142" s="63"/>
      <c r="N142" s="63"/>
      <c r="O142" s="63"/>
      <c r="P142" s="73"/>
      <c r="Q142" s="73"/>
      <c r="R142" s="73"/>
      <c r="S142" s="73"/>
      <c r="T142" s="73"/>
      <c r="U142" s="73"/>
    </row>
    <row r="143" spans="1:21" s="105" customFormat="1" ht="11.25">
      <c r="A143" s="60"/>
      <c r="D143" s="120"/>
      <c r="E143" s="120"/>
      <c r="F143" s="120"/>
      <c r="G143" s="120"/>
      <c r="H143" s="120"/>
      <c r="J143" s="106"/>
      <c r="K143" s="106"/>
      <c r="L143" s="63"/>
      <c r="M143" s="63"/>
      <c r="N143" s="63"/>
      <c r="O143" s="63"/>
      <c r="P143" s="73"/>
      <c r="Q143" s="73"/>
      <c r="R143" s="73"/>
      <c r="S143" s="73"/>
      <c r="T143" s="73"/>
      <c r="U143" s="73"/>
    </row>
    <row r="144" spans="1:21" s="105" customFormat="1" ht="11.25">
      <c r="A144" s="60"/>
      <c r="D144" s="119"/>
      <c r="E144" s="119"/>
      <c r="F144" s="119"/>
      <c r="G144" s="119"/>
      <c r="H144" s="119"/>
      <c r="J144" s="106"/>
      <c r="K144" s="106"/>
      <c r="L144" s="63"/>
      <c r="M144" s="63"/>
      <c r="N144" s="63"/>
      <c r="O144" s="63"/>
      <c r="P144" s="73"/>
      <c r="Q144" s="73"/>
      <c r="R144" s="73"/>
      <c r="S144" s="73"/>
      <c r="T144" s="73"/>
      <c r="U144" s="73"/>
    </row>
    <row r="145" spans="1:21" s="105" customFormat="1" ht="11.25">
      <c r="A145" s="60"/>
      <c r="D145" s="119"/>
      <c r="E145" s="119"/>
      <c r="F145" s="119"/>
      <c r="G145" s="119"/>
      <c r="H145" s="119"/>
      <c r="J145" s="106"/>
      <c r="K145" s="106"/>
      <c r="L145" s="63"/>
      <c r="M145" s="63"/>
      <c r="N145" s="63"/>
      <c r="O145" s="63"/>
      <c r="P145" s="73"/>
      <c r="Q145" s="73"/>
      <c r="R145" s="73"/>
      <c r="S145" s="73"/>
      <c r="T145" s="73"/>
      <c r="U145" s="73"/>
    </row>
    <row r="146" spans="4:21" s="105" customFormat="1" ht="11.25">
      <c r="D146" s="119"/>
      <c r="E146" s="119"/>
      <c r="F146" s="119"/>
      <c r="G146" s="119"/>
      <c r="H146" s="119"/>
      <c r="J146" s="106"/>
      <c r="K146" s="106"/>
      <c r="L146" s="63"/>
      <c r="M146" s="63"/>
      <c r="N146" s="63"/>
      <c r="O146" s="63"/>
      <c r="P146" s="73"/>
      <c r="Q146" s="73"/>
      <c r="R146" s="73"/>
      <c r="S146" s="73"/>
      <c r="T146" s="73"/>
      <c r="U146" s="73"/>
    </row>
    <row r="147" spans="4:21" s="105" customFormat="1" ht="11.25">
      <c r="D147" s="120"/>
      <c r="E147" s="120"/>
      <c r="F147" s="120"/>
      <c r="G147" s="120"/>
      <c r="H147" s="120"/>
      <c r="J147" s="106"/>
      <c r="K147" s="106"/>
      <c r="L147" s="63"/>
      <c r="M147" s="63"/>
      <c r="N147" s="63"/>
      <c r="O147" s="63"/>
      <c r="P147" s="73"/>
      <c r="Q147" s="73"/>
      <c r="R147" s="73"/>
      <c r="S147" s="73"/>
      <c r="T147" s="73"/>
      <c r="U147" s="73"/>
    </row>
    <row r="148" spans="4:21" s="105" customFormat="1" ht="11.25">
      <c r="D148" s="119"/>
      <c r="E148" s="119"/>
      <c r="F148" s="119"/>
      <c r="G148" s="119"/>
      <c r="H148" s="119"/>
      <c r="J148" s="106"/>
      <c r="K148" s="106"/>
      <c r="L148" s="63"/>
      <c r="M148" s="63"/>
      <c r="N148" s="63"/>
      <c r="O148" s="63"/>
      <c r="P148" s="73"/>
      <c r="Q148" s="73"/>
      <c r="R148" s="73"/>
      <c r="S148" s="73"/>
      <c r="T148" s="73"/>
      <c r="U148" s="73"/>
    </row>
    <row r="149" spans="4:21" s="105" customFormat="1" ht="11.25">
      <c r="D149" s="119"/>
      <c r="E149" s="119"/>
      <c r="F149" s="119"/>
      <c r="G149" s="119"/>
      <c r="H149" s="119"/>
      <c r="J149" s="106"/>
      <c r="K149" s="106"/>
      <c r="L149" s="63"/>
      <c r="M149" s="63"/>
      <c r="N149" s="63"/>
      <c r="O149" s="63"/>
      <c r="P149" s="73"/>
      <c r="Q149" s="73"/>
      <c r="R149" s="73"/>
      <c r="S149" s="73"/>
      <c r="T149" s="73"/>
      <c r="U149" s="73"/>
    </row>
    <row r="150" spans="4:21" s="105" customFormat="1" ht="11.25">
      <c r="D150" s="119"/>
      <c r="E150" s="119"/>
      <c r="F150" s="119"/>
      <c r="G150" s="119"/>
      <c r="H150" s="119"/>
      <c r="J150" s="106"/>
      <c r="K150" s="106"/>
      <c r="L150" s="63"/>
      <c r="M150" s="63"/>
      <c r="N150" s="63"/>
      <c r="O150" s="63"/>
      <c r="P150" s="73"/>
      <c r="Q150" s="73"/>
      <c r="R150" s="73"/>
      <c r="S150" s="73"/>
      <c r="T150" s="73"/>
      <c r="U150" s="73"/>
    </row>
    <row r="151" spans="10:21" s="105" customFormat="1" ht="11.25">
      <c r="J151" s="106"/>
      <c r="K151" s="106"/>
      <c r="L151" s="63"/>
      <c r="M151" s="63"/>
      <c r="N151" s="63"/>
      <c r="O151" s="63"/>
      <c r="P151" s="73"/>
      <c r="Q151" s="73"/>
      <c r="R151" s="73"/>
      <c r="S151" s="73"/>
      <c r="T151" s="73"/>
      <c r="U151" s="73"/>
    </row>
    <row r="152" spans="10:21" s="105" customFormat="1" ht="11.25">
      <c r="J152" s="106"/>
      <c r="K152" s="106"/>
      <c r="L152" s="63"/>
      <c r="M152" s="63"/>
      <c r="N152" s="63"/>
      <c r="O152" s="63"/>
      <c r="P152" s="73"/>
      <c r="Q152" s="73"/>
      <c r="R152" s="73"/>
      <c r="S152" s="73"/>
      <c r="T152" s="73"/>
      <c r="U152" s="73"/>
    </row>
    <row r="153" spans="10:21" s="105" customFormat="1" ht="11.25">
      <c r="J153" s="106"/>
      <c r="K153" s="106"/>
      <c r="L153" s="63"/>
      <c r="M153" s="63"/>
      <c r="N153" s="63"/>
      <c r="O153" s="63"/>
      <c r="P153" s="73"/>
      <c r="Q153" s="73"/>
      <c r="R153" s="73"/>
      <c r="S153" s="73"/>
      <c r="T153" s="73"/>
      <c r="U153" s="73"/>
    </row>
    <row r="154" spans="10:21" s="105" customFormat="1" ht="11.25">
      <c r="J154" s="106"/>
      <c r="K154" s="106"/>
      <c r="L154" s="63"/>
      <c r="M154" s="63"/>
      <c r="N154" s="63"/>
      <c r="O154" s="63"/>
      <c r="P154" s="73"/>
      <c r="Q154" s="73"/>
      <c r="R154" s="73"/>
      <c r="S154" s="73"/>
      <c r="T154" s="73"/>
      <c r="U154" s="73"/>
    </row>
    <row r="155" spans="10:21" s="105" customFormat="1" ht="11.25">
      <c r="J155" s="106"/>
      <c r="K155" s="106"/>
      <c r="L155" s="63"/>
      <c r="M155" s="63"/>
      <c r="N155" s="63"/>
      <c r="O155" s="63"/>
      <c r="P155" s="73"/>
      <c r="Q155" s="73"/>
      <c r="R155" s="73"/>
      <c r="S155" s="73"/>
      <c r="T155" s="73"/>
      <c r="U155" s="73"/>
    </row>
    <row r="156" spans="10:21" s="105" customFormat="1" ht="11.25">
      <c r="J156" s="106"/>
      <c r="K156" s="106"/>
      <c r="L156" s="63"/>
      <c r="M156" s="63"/>
      <c r="N156" s="63"/>
      <c r="O156" s="63"/>
      <c r="P156" s="73"/>
      <c r="Q156" s="73"/>
      <c r="R156" s="73"/>
      <c r="S156" s="73"/>
      <c r="T156" s="73"/>
      <c r="U156" s="73"/>
    </row>
    <row r="157" spans="10:21" s="105" customFormat="1" ht="11.25">
      <c r="J157" s="106"/>
      <c r="K157" s="106"/>
      <c r="L157" s="63"/>
      <c r="M157" s="63"/>
      <c r="N157" s="63"/>
      <c r="O157" s="63"/>
      <c r="P157" s="73"/>
      <c r="Q157" s="73"/>
      <c r="R157" s="73"/>
      <c r="S157" s="73"/>
      <c r="T157" s="73"/>
      <c r="U157" s="73"/>
    </row>
    <row r="158" spans="10:21" s="105" customFormat="1" ht="11.25">
      <c r="J158" s="106"/>
      <c r="K158" s="106"/>
      <c r="L158" s="63"/>
      <c r="M158" s="63"/>
      <c r="N158" s="63"/>
      <c r="O158" s="63"/>
      <c r="P158" s="73"/>
      <c r="Q158" s="73"/>
      <c r="R158" s="73"/>
      <c r="S158" s="73"/>
      <c r="T158" s="73"/>
      <c r="U158" s="73"/>
    </row>
    <row r="159" spans="10:21" s="105" customFormat="1" ht="11.25">
      <c r="J159" s="106"/>
      <c r="K159" s="106"/>
      <c r="L159" s="63"/>
      <c r="M159" s="63"/>
      <c r="N159" s="63"/>
      <c r="O159" s="63"/>
      <c r="P159" s="73"/>
      <c r="Q159" s="73"/>
      <c r="R159" s="73"/>
      <c r="S159" s="73"/>
      <c r="T159" s="73"/>
      <c r="U159" s="73"/>
    </row>
    <row r="160" spans="10:21" s="105" customFormat="1" ht="11.25">
      <c r="J160" s="106"/>
      <c r="K160" s="106"/>
      <c r="L160" s="63"/>
      <c r="M160" s="63"/>
      <c r="N160" s="63"/>
      <c r="O160" s="63"/>
      <c r="P160" s="73"/>
      <c r="Q160" s="73"/>
      <c r="R160" s="73"/>
      <c r="S160" s="73"/>
      <c r="T160" s="73"/>
      <c r="U160" s="73"/>
    </row>
    <row r="161" spans="10:21" s="105" customFormat="1" ht="11.25">
      <c r="J161" s="106"/>
      <c r="K161" s="106"/>
      <c r="L161" s="63"/>
      <c r="M161" s="63"/>
      <c r="N161" s="63"/>
      <c r="O161" s="63"/>
      <c r="P161" s="73"/>
      <c r="Q161" s="73"/>
      <c r="R161" s="73"/>
      <c r="S161" s="73"/>
      <c r="T161" s="73"/>
      <c r="U161" s="73"/>
    </row>
    <row r="162" spans="10:21" s="105" customFormat="1" ht="11.25">
      <c r="J162" s="106"/>
      <c r="K162" s="106"/>
      <c r="L162" s="63"/>
      <c r="M162" s="63"/>
      <c r="N162" s="63"/>
      <c r="O162" s="63"/>
      <c r="P162" s="73"/>
      <c r="Q162" s="73"/>
      <c r="R162" s="73"/>
      <c r="S162" s="73"/>
      <c r="T162" s="73"/>
      <c r="U162" s="73"/>
    </row>
    <row r="163" spans="10:21" s="105" customFormat="1" ht="11.25">
      <c r="J163" s="106"/>
      <c r="K163" s="106"/>
      <c r="L163" s="63"/>
      <c r="M163" s="63"/>
      <c r="N163" s="63"/>
      <c r="O163" s="63"/>
      <c r="P163" s="73"/>
      <c r="Q163" s="73"/>
      <c r="R163" s="73"/>
      <c r="S163" s="73"/>
      <c r="T163" s="73"/>
      <c r="U163" s="73"/>
    </row>
    <row r="164" spans="10:21" s="105" customFormat="1" ht="11.25">
      <c r="J164" s="106"/>
      <c r="K164" s="106"/>
      <c r="L164" s="63"/>
      <c r="M164" s="63"/>
      <c r="N164" s="63"/>
      <c r="O164" s="63"/>
      <c r="P164" s="73"/>
      <c r="Q164" s="73"/>
      <c r="R164" s="73"/>
      <c r="S164" s="73"/>
      <c r="T164" s="73"/>
      <c r="U164" s="73"/>
    </row>
    <row r="165" spans="10:21" s="105" customFormat="1" ht="11.25">
      <c r="J165" s="106"/>
      <c r="K165" s="106"/>
      <c r="L165" s="63"/>
      <c r="M165" s="63"/>
      <c r="N165" s="63"/>
      <c r="O165" s="63"/>
      <c r="P165" s="73"/>
      <c r="Q165" s="73"/>
      <c r="R165" s="73"/>
      <c r="S165" s="73"/>
      <c r="T165" s="73"/>
      <c r="U165" s="73"/>
    </row>
    <row r="171" spans="4:15" s="58" customFormat="1" ht="11.25">
      <c r="D171" s="120"/>
      <c r="E171" s="120"/>
      <c r="F171" s="120"/>
      <c r="G171" s="120"/>
      <c r="H171" s="120"/>
      <c r="I171" s="120"/>
      <c r="J171" s="132"/>
      <c r="K171" s="132"/>
      <c r="L171" s="132"/>
      <c r="M171" s="132"/>
      <c r="N171" s="132"/>
      <c r="O171" s="132"/>
    </row>
    <row r="172" spans="4:15" s="58" customFormat="1" ht="11.25">
      <c r="D172" s="120"/>
      <c r="E172" s="120"/>
      <c r="F172" s="120"/>
      <c r="G172" s="120"/>
      <c r="H172" s="120"/>
      <c r="I172" s="120"/>
      <c r="J172" s="132"/>
      <c r="K172" s="132"/>
      <c r="L172" s="132"/>
      <c r="M172" s="132"/>
      <c r="N172" s="132"/>
      <c r="O172" s="132"/>
    </row>
    <row r="173" spans="4:15" s="58" customFormat="1" ht="11.25">
      <c r="D173" s="120"/>
      <c r="E173" s="120"/>
      <c r="F173" s="120"/>
      <c r="G173" s="120"/>
      <c r="H173" s="120"/>
      <c r="I173" s="120"/>
      <c r="J173" s="132"/>
      <c r="K173" s="132"/>
      <c r="L173" s="132"/>
      <c r="M173" s="132"/>
      <c r="N173" s="132"/>
      <c r="O173" s="132"/>
    </row>
    <row r="174" spans="4:15" s="58" customFormat="1" ht="11.25">
      <c r="D174" s="120"/>
      <c r="E174" s="120"/>
      <c r="F174" s="120"/>
      <c r="G174" s="120"/>
      <c r="H174" s="120"/>
      <c r="I174" s="120"/>
      <c r="J174" s="132"/>
      <c r="K174" s="132"/>
      <c r="L174" s="132"/>
      <c r="M174" s="132"/>
      <c r="N174" s="132"/>
      <c r="O174" s="132"/>
    </row>
    <row r="175" spans="4:15" s="58" customFormat="1" ht="11.25">
      <c r="D175" s="120"/>
      <c r="E175" s="120"/>
      <c r="F175" s="120"/>
      <c r="G175" s="120"/>
      <c r="H175" s="120"/>
      <c r="I175" s="120"/>
      <c r="J175" s="132"/>
      <c r="K175" s="132"/>
      <c r="L175" s="132"/>
      <c r="M175" s="132"/>
      <c r="N175" s="132"/>
      <c r="O175" s="132"/>
    </row>
    <row r="176" spans="4:15" s="58" customFormat="1" ht="11.25">
      <c r="D176" s="120"/>
      <c r="E176" s="120"/>
      <c r="F176" s="120"/>
      <c r="G176" s="120"/>
      <c r="H176" s="120"/>
      <c r="I176" s="120"/>
      <c r="J176" s="132"/>
      <c r="K176" s="132"/>
      <c r="L176" s="132"/>
      <c r="M176" s="132"/>
      <c r="N176" s="132"/>
      <c r="O176" s="132"/>
    </row>
    <row r="177" spans="4:15" s="58" customFormat="1" ht="11.25">
      <c r="D177" s="120"/>
      <c r="E177" s="120"/>
      <c r="F177" s="120"/>
      <c r="G177" s="120"/>
      <c r="H177" s="120"/>
      <c r="I177" s="120"/>
      <c r="J177" s="132"/>
      <c r="K177" s="132"/>
      <c r="L177" s="132"/>
      <c r="M177" s="132"/>
      <c r="N177" s="132"/>
      <c r="O177" s="132"/>
    </row>
    <row r="178" spans="4:15" s="58" customFormat="1" ht="11.25">
      <c r="D178" s="120"/>
      <c r="E178" s="120"/>
      <c r="F178" s="120"/>
      <c r="G178" s="120"/>
      <c r="H178" s="120"/>
      <c r="I178" s="120"/>
      <c r="J178" s="132"/>
      <c r="K178" s="132"/>
      <c r="L178" s="132"/>
      <c r="M178" s="132"/>
      <c r="N178" s="132"/>
      <c r="O178" s="132"/>
    </row>
    <row r="179" spans="4:15" s="58" customFormat="1" ht="11.25">
      <c r="D179" s="120"/>
      <c r="E179" s="120"/>
      <c r="F179" s="120"/>
      <c r="G179" s="120"/>
      <c r="H179" s="120"/>
      <c r="I179" s="120"/>
      <c r="J179" s="132"/>
      <c r="K179" s="132"/>
      <c r="L179" s="132"/>
      <c r="M179" s="132"/>
      <c r="N179" s="132"/>
      <c r="O179" s="132"/>
    </row>
  </sheetData>
  <sheetProtection/>
  <mergeCells count="12">
    <mergeCell ref="D55:E55"/>
    <mergeCell ref="M75:N75"/>
    <mergeCell ref="O75:P75"/>
    <mergeCell ref="A1:C1"/>
    <mergeCell ref="A2:C3"/>
    <mergeCell ref="A5:B5"/>
    <mergeCell ref="A6:E6"/>
    <mergeCell ref="A7:E7"/>
    <mergeCell ref="A49:S49"/>
    <mergeCell ref="A50:C50"/>
    <mergeCell ref="D50:E50"/>
    <mergeCell ref="A55:C5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42"/>
  <sheetViews>
    <sheetView zoomScalePageLayoutView="0" workbookViewId="0" topLeftCell="C13">
      <selection activeCell="Q35" sqref="Q35"/>
    </sheetView>
  </sheetViews>
  <sheetFormatPr defaultColWidth="9.140625" defaultRowHeight="15.75" customHeight="1"/>
  <cols>
    <col min="1" max="1" width="30.8515625" style="285" customWidth="1"/>
    <col min="2" max="2" width="0.71875" style="285" customWidth="1"/>
    <col min="3" max="3" width="16.28125" style="285" customWidth="1"/>
    <col min="4" max="4" width="0.71875" style="285" customWidth="1"/>
    <col min="5" max="5" width="12.8515625" style="285" customWidth="1"/>
    <col min="6" max="6" width="0.71875" style="285" customWidth="1"/>
    <col min="7" max="7" width="15.57421875" style="285" customWidth="1"/>
    <col min="8" max="8" width="0.5625" style="285" customWidth="1"/>
    <col min="9" max="9" width="4.57421875" style="285" customWidth="1"/>
    <col min="10" max="10" width="0.5625" style="285" customWidth="1"/>
    <col min="11" max="11" width="7.140625" style="285" customWidth="1"/>
    <col min="12" max="12" width="0.42578125" style="285" customWidth="1"/>
    <col min="13" max="13" width="7.57421875" style="285" customWidth="1"/>
    <col min="14" max="14" width="0.5625" style="285" customWidth="1"/>
    <col min="15" max="15" width="15.57421875" style="285" customWidth="1"/>
    <col min="16" max="16" width="0.71875" style="285" customWidth="1"/>
    <col min="17" max="17" width="15.140625" style="285" customWidth="1"/>
    <col min="18" max="18" width="0.71875" style="285" customWidth="1"/>
    <col min="19" max="19" width="15.140625" style="285" customWidth="1"/>
    <col min="20" max="20" width="0.71875" style="285" customWidth="1"/>
    <col min="21" max="21" width="16.421875" style="285" customWidth="1"/>
    <col min="22" max="16384" width="9.140625" style="285" customWidth="1"/>
  </cols>
  <sheetData>
    <row r="2" spans="1:2" ht="15.75" customHeight="1">
      <c r="A2" s="161" t="s">
        <v>725</v>
      </c>
      <c r="B2" s="161"/>
    </row>
    <row r="3" spans="1:19" ht="15.75" customHeight="1">
      <c r="A3" s="145" t="s">
        <v>726</v>
      </c>
      <c r="B3" s="145"/>
      <c r="C3" s="145"/>
      <c r="D3" s="145"/>
      <c r="E3" s="145"/>
      <c r="F3" s="145"/>
      <c r="S3" s="230" t="s">
        <v>727</v>
      </c>
    </row>
    <row r="4" spans="1:6" ht="15.75" customHeight="1">
      <c r="A4" s="145"/>
      <c r="B4" s="145"/>
      <c r="C4" s="145"/>
      <c r="D4" s="145"/>
      <c r="E4" s="145"/>
      <c r="F4" s="145"/>
    </row>
    <row r="5" spans="1:21" s="294" customFormat="1" ht="15.75" customHeight="1">
      <c r="A5" s="286"/>
      <c r="B5" s="287"/>
      <c r="C5" s="288" t="s">
        <v>728</v>
      </c>
      <c r="D5" s="289"/>
      <c r="E5" s="290" t="s">
        <v>729</v>
      </c>
      <c r="F5" s="291"/>
      <c r="G5" s="288" t="s">
        <v>730</v>
      </c>
      <c r="H5" s="289"/>
      <c r="I5" s="292" t="s">
        <v>731</v>
      </c>
      <c r="J5" s="293"/>
      <c r="K5" s="292" t="s">
        <v>732</v>
      </c>
      <c r="L5" s="293"/>
      <c r="M5" s="292" t="s">
        <v>732</v>
      </c>
      <c r="N5" s="293"/>
      <c r="O5" s="288" t="s">
        <v>733</v>
      </c>
      <c r="P5" s="289"/>
      <c r="Q5" s="288" t="s">
        <v>733</v>
      </c>
      <c r="R5" s="289"/>
      <c r="S5" s="288" t="s">
        <v>734</v>
      </c>
      <c r="T5" s="289"/>
      <c r="U5" s="286"/>
    </row>
    <row r="6" spans="1:21" s="294" customFormat="1" ht="15.75" customHeight="1">
      <c r="A6" s="295" t="s">
        <v>735</v>
      </c>
      <c r="B6" s="287"/>
      <c r="C6" s="289" t="s">
        <v>736</v>
      </c>
      <c r="D6" s="289"/>
      <c r="E6" s="291" t="s">
        <v>737</v>
      </c>
      <c r="F6" s="291"/>
      <c r="G6" s="289" t="s">
        <v>738</v>
      </c>
      <c r="H6" s="289"/>
      <c r="I6" s="293" t="s">
        <v>739</v>
      </c>
      <c r="J6" s="293"/>
      <c r="K6" s="293" t="s">
        <v>740</v>
      </c>
      <c r="L6" s="293"/>
      <c r="M6" s="293" t="s">
        <v>741</v>
      </c>
      <c r="N6" s="293"/>
      <c r="O6" s="289" t="s">
        <v>742</v>
      </c>
      <c r="P6" s="289"/>
      <c r="Q6" s="289" t="s">
        <v>743</v>
      </c>
      <c r="R6" s="289"/>
      <c r="S6" s="289" t="s">
        <v>744</v>
      </c>
      <c r="T6" s="289"/>
      <c r="U6" s="295" t="s">
        <v>555</v>
      </c>
    </row>
    <row r="7" spans="1:21" s="294" customFormat="1" ht="15.75" customHeight="1">
      <c r="A7" s="296"/>
      <c r="B7" s="287"/>
      <c r="C7" s="297" t="s">
        <v>745</v>
      </c>
      <c r="D7" s="289"/>
      <c r="E7" s="298" t="s">
        <v>746</v>
      </c>
      <c r="F7" s="291"/>
      <c r="G7" s="299"/>
      <c r="H7" s="300"/>
      <c r="I7" s="301" t="s">
        <v>747</v>
      </c>
      <c r="J7" s="289"/>
      <c r="K7" s="301" t="s">
        <v>748</v>
      </c>
      <c r="L7" s="293"/>
      <c r="M7" s="301" t="s">
        <v>749</v>
      </c>
      <c r="N7" s="293"/>
      <c r="O7" s="297" t="s">
        <v>750</v>
      </c>
      <c r="P7" s="289"/>
      <c r="Q7" s="297" t="s">
        <v>751</v>
      </c>
      <c r="R7" s="289"/>
      <c r="S7" s="297" t="s">
        <v>752</v>
      </c>
      <c r="T7" s="289"/>
      <c r="U7" s="296"/>
    </row>
    <row r="8" spans="1:21" s="284" customFormat="1" ht="15.75" customHeight="1">
      <c r="A8" s="152" t="s">
        <v>753</v>
      </c>
      <c r="B8" s="302"/>
      <c r="C8" s="152">
        <v>1</v>
      </c>
      <c r="D8" s="302"/>
      <c r="E8" s="152">
        <v>2</v>
      </c>
      <c r="F8" s="302"/>
      <c r="G8" s="152">
        <v>3</v>
      </c>
      <c r="H8" s="302"/>
      <c r="I8" s="152">
        <v>4</v>
      </c>
      <c r="J8" s="302"/>
      <c r="K8" s="152">
        <v>5</v>
      </c>
      <c r="L8" s="302"/>
      <c r="M8" s="152">
        <v>6</v>
      </c>
      <c r="N8" s="302"/>
      <c r="O8" s="152">
        <v>7</v>
      </c>
      <c r="P8" s="302"/>
      <c r="Q8" s="152">
        <v>8</v>
      </c>
      <c r="R8" s="302"/>
      <c r="S8" s="152">
        <v>9</v>
      </c>
      <c r="T8" s="302"/>
      <c r="U8" s="152">
        <v>10</v>
      </c>
    </row>
    <row r="9" spans="1:21" s="294" customFormat="1" ht="16.5" customHeight="1">
      <c r="A9" s="282" t="s">
        <v>754</v>
      </c>
      <c r="B9" s="171"/>
      <c r="C9" s="303">
        <v>249972560000</v>
      </c>
      <c r="D9" s="303">
        <v>0</v>
      </c>
      <c r="E9" s="303">
        <v>-110000000</v>
      </c>
      <c r="F9" s="303">
        <v>0</v>
      </c>
      <c r="G9" s="303">
        <v>65376417780</v>
      </c>
      <c r="H9" s="303">
        <v>0</v>
      </c>
      <c r="I9" s="303">
        <v>0</v>
      </c>
      <c r="J9" s="303">
        <v>0</v>
      </c>
      <c r="K9" s="303">
        <v>0</v>
      </c>
      <c r="L9" s="303">
        <v>0</v>
      </c>
      <c r="M9" s="303">
        <v>0</v>
      </c>
      <c r="N9" s="303">
        <v>0</v>
      </c>
      <c r="O9" s="303">
        <v>488666741</v>
      </c>
      <c r="P9" s="303">
        <v>0</v>
      </c>
      <c r="Q9" s="303">
        <v>12221521412</v>
      </c>
      <c r="R9" s="303">
        <v>0</v>
      </c>
      <c r="S9" s="303">
        <v>0</v>
      </c>
      <c r="T9" s="304"/>
      <c r="U9" s="303">
        <f>SUM(C9:S9)</f>
        <v>327949165933</v>
      </c>
    </row>
    <row r="10" spans="1:21" s="294" customFormat="1" ht="16.5" customHeight="1">
      <c r="A10" s="171" t="s">
        <v>755</v>
      </c>
      <c r="B10" s="171"/>
      <c r="C10" s="304"/>
      <c r="D10" s="304"/>
      <c r="E10" s="304"/>
      <c r="F10" s="304"/>
      <c r="G10" s="304"/>
      <c r="H10" s="304"/>
      <c r="I10" s="304"/>
      <c r="J10" s="304"/>
      <c r="K10" s="304"/>
      <c r="L10" s="304"/>
      <c r="M10" s="304"/>
      <c r="N10" s="304"/>
      <c r="O10" s="304"/>
      <c r="P10" s="304"/>
      <c r="Q10" s="304"/>
      <c r="R10" s="304"/>
      <c r="S10" s="304"/>
      <c r="T10" s="304"/>
      <c r="U10" s="303">
        <f aca="true" t="shared" si="0" ref="U10:U15">SUM(C10:S10)</f>
        <v>0</v>
      </c>
    </row>
    <row r="11" spans="1:21" s="294" customFormat="1" ht="16.5" customHeight="1">
      <c r="A11" s="171" t="s">
        <v>756</v>
      </c>
      <c r="B11" s="171"/>
      <c r="C11" s="304"/>
      <c r="D11" s="304"/>
      <c r="E11" s="304"/>
      <c r="F11" s="304"/>
      <c r="G11" s="304"/>
      <c r="H11" s="304"/>
      <c r="I11" s="304"/>
      <c r="J11" s="304"/>
      <c r="K11" s="304"/>
      <c r="L11" s="304"/>
      <c r="M11" s="304"/>
      <c r="N11" s="304"/>
      <c r="O11" s="304">
        <v>14606208325</v>
      </c>
      <c r="P11" s="304"/>
      <c r="Q11" s="304"/>
      <c r="R11" s="304"/>
      <c r="S11" s="304"/>
      <c r="T11" s="304"/>
      <c r="U11" s="303">
        <f t="shared" si="0"/>
        <v>14606208325</v>
      </c>
    </row>
    <row r="12" spans="1:21" s="294" customFormat="1" ht="16.5" customHeight="1">
      <c r="A12" s="171" t="s">
        <v>578</v>
      </c>
      <c r="B12" s="171"/>
      <c r="C12" s="304"/>
      <c r="D12" s="304"/>
      <c r="E12" s="304"/>
      <c r="F12" s="304"/>
      <c r="G12" s="304">
        <v>-14370757</v>
      </c>
      <c r="H12" s="304"/>
      <c r="I12" s="304"/>
      <c r="J12" s="304"/>
      <c r="K12" s="304"/>
      <c r="L12" s="304"/>
      <c r="M12" s="304"/>
      <c r="N12" s="304"/>
      <c r="O12" s="304"/>
      <c r="P12" s="304"/>
      <c r="Q12" s="304"/>
      <c r="R12" s="304"/>
      <c r="S12" s="304"/>
      <c r="T12" s="304"/>
      <c r="U12" s="303">
        <f t="shared" si="0"/>
        <v>-14370757</v>
      </c>
    </row>
    <row r="13" spans="1:21" s="294" customFormat="1" ht="16.5" customHeight="1">
      <c r="A13" s="171" t="s">
        <v>757</v>
      </c>
      <c r="B13" s="171"/>
      <c r="C13" s="304"/>
      <c r="D13" s="304"/>
      <c r="E13" s="304"/>
      <c r="F13" s="304"/>
      <c r="G13" s="304"/>
      <c r="H13" s="304"/>
      <c r="I13" s="304"/>
      <c r="J13" s="304"/>
      <c r="K13" s="304"/>
      <c r="L13" s="304"/>
      <c r="M13" s="304"/>
      <c r="N13" s="304"/>
      <c r="O13" s="304"/>
      <c r="P13" s="304"/>
      <c r="Q13" s="304"/>
      <c r="R13" s="304"/>
      <c r="S13" s="304"/>
      <c r="T13" s="304"/>
      <c r="U13" s="303">
        <f t="shared" si="0"/>
        <v>0</v>
      </c>
    </row>
    <row r="14" spans="1:21" s="294" customFormat="1" ht="16.5" customHeight="1">
      <c r="A14" s="171" t="s">
        <v>758</v>
      </c>
      <c r="B14" s="171"/>
      <c r="C14" s="304"/>
      <c r="D14" s="304"/>
      <c r="E14" s="304"/>
      <c r="F14" s="304"/>
      <c r="G14" s="304"/>
      <c r="H14" s="304"/>
      <c r="I14" s="304"/>
      <c r="J14" s="304"/>
      <c r="K14" s="304"/>
      <c r="L14" s="304"/>
      <c r="M14" s="304"/>
      <c r="N14" s="304"/>
      <c r="O14" s="304"/>
      <c r="P14" s="304"/>
      <c r="Q14" s="304"/>
      <c r="R14" s="304"/>
      <c r="S14" s="304"/>
      <c r="T14" s="304"/>
      <c r="U14" s="303">
        <f t="shared" si="0"/>
        <v>0</v>
      </c>
    </row>
    <row r="15" spans="1:21" s="294" customFormat="1" ht="16.5" customHeight="1">
      <c r="A15" s="171" t="s">
        <v>759</v>
      </c>
      <c r="B15" s="171"/>
      <c r="C15" s="304"/>
      <c r="D15" s="304"/>
      <c r="E15" s="304"/>
      <c r="F15" s="304"/>
      <c r="G15" s="304"/>
      <c r="H15" s="304"/>
      <c r="I15" s="304"/>
      <c r="J15" s="304"/>
      <c r="K15" s="304"/>
      <c r="L15" s="304"/>
      <c r="M15" s="304"/>
      <c r="N15" s="304"/>
      <c r="O15" s="304">
        <v>-14370757</v>
      </c>
      <c r="P15" s="304"/>
      <c r="Q15" s="304"/>
      <c r="R15" s="304"/>
      <c r="S15" s="304"/>
      <c r="T15" s="304"/>
      <c r="U15" s="303">
        <f t="shared" si="0"/>
        <v>-14370757</v>
      </c>
    </row>
    <row r="16" spans="1:21" s="294" customFormat="1" ht="3" customHeight="1">
      <c r="A16" s="166"/>
      <c r="B16" s="171"/>
      <c r="C16" s="305"/>
      <c r="D16" s="304"/>
      <c r="E16" s="305"/>
      <c r="F16" s="304"/>
      <c r="G16" s="305"/>
      <c r="H16" s="304"/>
      <c r="I16" s="305"/>
      <c r="J16" s="304"/>
      <c r="K16" s="305"/>
      <c r="L16" s="304"/>
      <c r="M16" s="305"/>
      <c r="N16" s="304"/>
      <c r="O16" s="305"/>
      <c r="P16" s="304"/>
      <c r="Q16" s="305"/>
      <c r="R16" s="304"/>
      <c r="S16" s="305"/>
      <c r="T16" s="304"/>
      <c r="U16" s="306"/>
    </row>
    <row r="17" spans="1:21" s="307" customFormat="1" ht="15.75" customHeight="1">
      <c r="A17" s="282" t="s">
        <v>760</v>
      </c>
      <c r="B17" s="282"/>
      <c r="C17" s="303">
        <f>C9+C10+C11+C12-C13-C14-C15</f>
        <v>249972560000</v>
      </c>
      <c r="D17" s="303">
        <f aca="true" t="shared" si="1" ref="D17:T17">D9+D10+D11+D12-D13-D14-D15</f>
        <v>0</v>
      </c>
      <c r="E17" s="303">
        <f t="shared" si="1"/>
        <v>-110000000</v>
      </c>
      <c r="F17" s="303">
        <f t="shared" si="1"/>
        <v>0</v>
      </c>
      <c r="G17" s="303">
        <f t="shared" si="1"/>
        <v>65362047023</v>
      </c>
      <c r="H17" s="303">
        <f t="shared" si="1"/>
        <v>0</v>
      </c>
      <c r="I17" s="303">
        <f t="shared" si="1"/>
        <v>0</v>
      </c>
      <c r="J17" s="303">
        <f t="shared" si="1"/>
        <v>0</v>
      </c>
      <c r="K17" s="303">
        <f t="shared" si="1"/>
        <v>0</v>
      </c>
      <c r="L17" s="303">
        <f t="shared" si="1"/>
        <v>0</v>
      </c>
      <c r="M17" s="303">
        <f t="shared" si="1"/>
        <v>0</v>
      </c>
      <c r="N17" s="303">
        <f t="shared" si="1"/>
        <v>0</v>
      </c>
      <c r="O17" s="303">
        <f t="shared" si="1"/>
        <v>15109245823</v>
      </c>
      <c r="P17" s="303">
        <f t="shared" si="1"/>
        <v>0</v>
      </c>
      <c r="Q17" s="303">
        <f t="shared" si="1"/>
        <v>12221521412</v>
      </c>
      <c r="R17" s="303">
        <f t="shared" si="1"/>
        <v>0</v>
      </c>
      <c r="S17" s="303">
        <f t="shared" si="1"/>
        <v>0</v>
      </c>
      <c r="T17" s="303">
        <f t="shared" si="1"/>
        <v>0</v>
      </c>
      <c r="U17" s="303">
        <f>U9+U10+U11+U12-U13-U14-U15</f>
        <v>342555374258</v>
      </c>
    </row>
    <row r="18" spans="1:21" s="307" customFormat="1" ht="3.75" customHeight="1">
      <c r="A18" s="282"/>
      <c r="B18" s="282"/>
      <c r="C18" s="303"/>
      <c r="D18" s="303"/>
      <c r="E18" s="303"/>
      <c r="F18" s="303"/>
      <c r="G18" s="303"/>
      <c r="H18" s="303"/>
      <c r="I18" s="303"/>
      <c r="J18" s="303"/>
      <c r="K18" s="303"/>
      <c r="L18" s="303"/>
      <c r="M18" s="303"/>
      <c r="N18" s="303"/>
      <c r="O18" s="303"/>
      <c r="P18" s="303"/>
      <c r="Q18" s="303"/>
      <c r="R18" s="303"/>
      <c r="S18" s="303"/>
      <c r="T18" s="303"/>
      <c r="U18" s="303"/>
    </row>
    <row r="19" spans="1:21" s="307" customFormat="1" ht="3.75" customHeight="1">
      <c r="A19" s="169"/>
      <c r="B19" s="282"/>
      <c r="C19" s="308"/>
      <c r="D19" s="303"/>
      <c r="E19" s="308"/>
      <c r="F19" s="303"/>
      <c r="G19" s="308"/>
      <c r="H19" s="303"/>
      <c r="I19" s="308"/>
      <c r="J19" s="303"/>
      <c r="K19" s="308"/>
      <c r="L19" s="303"/>
      <c r="M19" s="308"/>
      <c r="N19" s="303"/>
      <c r="O19" s="308"/>
      <c r="P19" s="303"/>
      <c r="Q19" s="308"/>
      <c r="R19" s="303"/>
      <c r="S19" s="308"/>
      <c r="T19" s="303"/>
      <c r="U19" s="308"/>
    </row>
    <row r="20" spans="1:21" s="307" customFormat="1" ht="16.5" customHeight="1">
      <c r="A20" s="282"/>
      <c r="B20" s="282"/>
      <c r="C20" s="303"/>
      <c r="D20" s="303"/>
      <c r="E20" s="303"/>
      <c r="F20" s="303"/>
      <c r="G20" s="303"/>
      <c r="H20" s="303"/>
      <c r="I20" s="303"/>
      <c r="J20" s="303"/>
      <c r="K20" s="303"/>
      <c r="L20" s="303"/>
      <c r="M20" s="303"/>
      <c r="N20" s="303"/>
      <c r="O20" s="303"/>
      <c r="P20" s="303"/>
      <c r="Q20" s="303"/>
      <c r="R20" s="303"/>
      <c r="S20" s="303"/>
      <c r="T20" s="303"/>
      <c r="U20" s="303"/>
    </row>
    <row r="21" spans="1:21" s="307" customFormat="1" ht="16.5" customHeight="1">
      <c r="A21" s="282" t="s">
        <v>761</v>
      </c>
      <c r="B21" s="282"/>
      <c r="C21" s="303">
        <f>C17</f>
        <v>249972560000</v>
      </c>
      <c r="D21" s="303">
        <f aca="true" t="shared" si="2" ref="D21:T21">D17</f>
        <v>0</v>
      </c>
      <c r="E21" s="303">
        <f t="shared" si="2"/>
        <v>-110000000</v>
      </c>
      <c r="F21" s="303">
        <f t="shared" si="2"/>
        <v>0</v>
      </c>
      <c r="G21" s="303">
        <v>65362047023</v>
      </c>
      <c r="H21" s="303">
        <f t="shared" si="2"/>
        <v>0</v>
      </c>
      <c r="I21" s="303">
        <f t="shared" si="2"/>
        <v>0</v>
      </c>
      <c r="J21" s="303">
        <f t="shared" si="2"/>
        <v>0</v>
      </c>
      <c r="K21" s="303">
        <f t="shared" si="2"/>
        <v>0</v>
      </c>
      <c r="L21" s="303">
        <f t="shared" si="2"/>
        <v>0</v>
      </c>
      <c r="M21" s="303">
        <f t="shared" si="2"/>
        <v>0</v>
      </c>
      <c r="N21" s="303">
        <f t="shared" si="2"/>
        <v>0</v>
      </c>
      <c r="O21" s="303">
        <v>15109245823</v>
      </c>
      <c r="P21" s="303">
        <v>0</v>
      </c>
      <c r="Q21" s="303">
        <v>12221521412</v>
      </c>
      <c r="R21" s="303">
        <f t="shared" si="2"/>
        <v>0</v>
      </c>
      <c r="S21" s="303">
        <f t="shared" si="2"/>
        <v>0</v>
      </c>
      <c r="T21" s="303">
        <f t="shared" si="2"/>
        <v>0</v>
      </c>
      <c r="U21" s="303">
        <f>U17</f>
        <v>342555374258</v>
      </c>
    </row>
    <row r="22" spans="1:21" s="307" customFormat="1" ht="3" customHeight="1">
      <c r="A22" s="309"/>
      <c r="B22" s="282"/>
      <c r="C22" s="306"/>
      <c r="D22" s="303"/>
      <c r="E22" s="306"/>
      <c r="F22" s="303"/>
      <c r="G22" s="306"/>
      <c r="H22" s="303"/>
      <c r="I22" s="306"/>
      <c r="J22" s="303"/>
      <c r="K22" s="306"/>
      <c r="L22" s="303"/>
      <c r="M22" s="306"/>
      <c r="N22" s="303"/>
      <c r="O22" s="306"/>
      <c r="P22" s="303"/>
      <c r="Q22" s="306"/>
      <c r="R22" s="303"/>
      <c r="S22" s="306"/>
      <c r="T22" s="303"/>
      <c r="U22" s="306"/>
    </row>
    <row r="23" spans="1:21" s="294" customFormat="1" ht="22.5" customHeight="1">
      <c r="A23" s="171" t="s">
        <v>762</v>
      </c>
      <c r="B23" s="171"/>
      <c r="C23" s="304"/>
      <c r="D23" s="304"/>
      <c r="E23" s="304">
        <v>-55000000</v>
      </c>
      <c r="F23" s="304"/>
      <c r="G23" s="304"/>
      <c r="H23" s="304"/>
      <c r="I23" s="304"/>
      <c r="J23" s="304"/>
      <c r="K23" s="304"/>
      <c r="L23" s="304"/>
      <c r="M23" s="304"/>
      <c r="N23" s="304"/>
      <c r="O23" s="304"/>
      <c r="P23" s="304"/>
      <c r="Q23" s="304"/>
      <c r="R23" s="304"/>
      <c r="S23" s="304"/>
      <c r="T23" s="304"/>
      <c r="U23" s="303">
        <f aca="true" t="shared" si="3" ref="U23:U28">SUM(C23:S23)</f>
        <v>-55000000</v>
      </c>
    </row>
    <row r="24" spans="1:21" s="294" customFormat="1" ht="16.5" customHeight="1">
      <c r="A24" s="171" t="s">
        <v>763</v>
      </c>
      <c r="B24" s="171"/>
      <c r="C24" s="304"/>
      <c r="D24" s="304"/>
      <c r="E24" s="304"/>
      <c r="F24" s="304"/>
      <c r="G24" s="304"/>
      <c r="H24" s="304"/>
      <c r="I24" s="304"/>
      <c r="J24" s="304"/>
      <c r="K24" s="304"/>
      <c r="L24" s="304"/>
      <c r="M24" s="304"/>
      <c r="N24" s="304"/>
      <c r="O24" s="304"/>
      <c r="P24" s="304"/>
      <c r="Q24" s="304"/>
      <c r="R24" s="304"/>
      <c r="S24" s="310">
        <v>71896970062</v>
      </c>
      <c r="T24" s="310"/>
      <c r="U24" s="303">
        <f t="shared" si="3"/>
        <v>71896970062</v>
      </c>
    </row>
    <row r="25" spans="1:21" s="294" customFormat="1" ht="16.5" customHeight="1">
      <c r="A25" s="171" t="s">
        <v>578</v>
      </c>
      <c r="B25" s="171"/>
      <c r="C25" s="304"/>
      <c r="D25" s="304"/>
      <c r="E25" s="304"/>
      <c r="F25" s="304"/>
      <c r="G25" s="304"/>
      <c r="H25" s="304"/>
      <c r="I25" s="304"/>
      <c r="J25" s="304"/>
      <c r="K25" s="304"/>
      <c r="L25" s="304"/>
      <c r="M25" s="304"/>
      <c r="N25" s="304"/>
      <c r="O25" s="304"/>
      <c r="P25" s="304"/>
      <c r="Q25" s="304"/>
      <c r="R25" s="304"/>
      <c r="S25" s="304"/>
      <c r="T25" s="304"/>
      <c r="U25" s="303">
        <f t="shared" si="3"/>
        <v>0</v>
      </c>
    </row>
    <row r="26" spans="1:21" s="294" customFormat="1" ht="16.5" customHeight="1">
      <c r="A26" s="171" t="s">
        <v>764</v>
      </c>
      <c r="B26" s="171"/>
      <c r="C26" s="304"/>
      <c r="D26" s="304"/>
      <c r="E26" s="304"/>
      <c r="F26" s="304"/>
      <c r="G26" s="304"/>
      <c r="H26" s="304"/>
      <c r="I26" s="304"/>
      <c r="J26" s="304"/>
      <c r="K26" s="304"/>
      <c r="L26" s="304"/>
      <c r="M26" s="304"/>
      <c r="N26" s="304"/>
      <c r="O26" s="304"/>
      <c r="P26" s="304"/>
      <c r="Q26" s="304"/>
      <c r="R26" s="304"/>
      <c r="S26" s="304"/>
      <c r="T26" s="304"/>
      <c r="U26" s="303">
        <f t="shared" si="3"/>
        <v>0</v>
      </c>
    </row>
    <row r="27" spans="1:21" s="294" customFormat="1" ht="16.5" customHeight="1">
      <c r="A27" s="171" t="s">
        <v>765</v>
      </c>
      <c r="B27" s="171"/>
      <c r="C27" s="304"/>
      <c r="D27" s="304"/>
      <c r="E27" s="304"/>
      <c r="F27" s="304"/>
      <c r="G27" s="304"/>
      <c r="H27" s="304"/>
      <c r="I27" s="304"/>
      <c r="J27" s="304"/>
      <c r="K27" s="304"/>
      <c r="L27" s="304"/>
      <c r="M27" s="304"/>
      <c r="N27" s="304"/>
      <c r="O27" s="304"/>
      <c r="P27" s="304"/>
      <c r="Q27" s="304"/>
      <c r="R27" s="304"/>
      <c r="S27" s="310"/>
      <c r="T27" s="310"/>
      <c r="U27" s="303">
        <f t="shared" si="3"/>
        <v>0</v>
      </c>
    </row>
    <row r="28" spans="1:21" s="294" customFormat="1" ht="16.5" customHeight="1">
      <c r="A28" s="171" t="s">
        <v>759</v>
      </c>
      <c r="B28" s="171"/>
      <c r="C28" s="304"/>
      <c r="D28" s="304"/>
      <c r="E28" s="304"/>
      <c r="F28" s="304"/>
      <c r="G28" s="304"/>
      <c r="H28" s="304"/>
      <c r="I28" s="304"/>
      <c r="J28" s="304"/>
      <c r="K28" s="304"/>
      <c r="L28" s="304"/>
      <c r="M28" s="304"/>
      <c r="N28" s="304"/>
      <c r="O28" s="304"/>
      <c r="P28" s="304"/>
      <c r="Q28" s="304"/>
      <c r="R28" s="304"/>
      <c r="S28" s="304"/>
      <c r="T28" s="304"/>
      <c r="U28" s="303">
        <f t="shared" si="3"/>
        <v>0</v>
      </c>
    </row>
    <row r="29" spans="1:21" s="294" customFormat="1" ht="3" customHeight="1">
      <c r="A29" s="166"/>
      <c r="B29" s="171"/>
      <c r="C29" s="305"/>
      <c r="D29" s="304"/>
      <c r="E29" s="305"/>
      <c r="F29" s="304"/>
      <c r="G29" s="305"/>
      <c r="H29" s="304"/>
      <c r="I29" s="305"/>
      <c r="J29" s="304"/>
      <c r="K29" s="305"/>
      <c r="L29" s="304"/>
      <c r="M29" s="305"/>
      <c r="N29" s="304"/>
      <c r="O29" s="305"/>
      <c r="P29" s="304"/>
      <c r="Q29" s="305"/>
      <c r="R29" s="304"/>
      <c r="S29" s="305"/>
      <c r="T29" s="304"/>
      <c r="U29" s="306"/>
    </row>
    <row r="30" spans="1:21" s="307" customFormat="1" ht="18.75" customHeight="1">
      <c r="A30" s="282" t="s">
        <v>766</v>
      </c>
      <c r="B30" s="282"/>
      <c r="C30" s="303">
        <f>C21+C23+C24+C25-C26-C27-C28</f>
        <v>249972560000</v>
      </c>
      <c r="D30" s="303">
        <f aca="true" t="shared" si="4" ref="D30:T30">D21+D23+D24+D25-D26-D27-D28</f>
        <v>0</v>
      </c>
      <c r="E30" s="303">
        <f t="shared" si="4"/>
        <v>-165000000</v>
      </c>
      <c r="F30" s="303">
        <f t="shared" si="4"/>
        <v>0</v>
      </c>
      <c r="G30" s="303">
        <f t="shared" si="4"/>
        <v>65362047023</v>
      </c>
      <c r="H30" s="303">
        <f t="shared" si="4"/>
        <v>0</v>
      </c>
      <c r="I30" s="303">
        <f t="shared" si="4"/>
        <v>0</v>
      </c>
      <c r="J30" s="303">
        <f t="shared" si="4"/>
        <v>0</v>
      </c>
      <c r="K30" s="303">
        <f t="shared" si="4"/>
        <v>0</v>
      </c>
      <c r="L30" s="303">
        <f t="shared" si="4"/>
        <v>0</v>
      </c>
      <c r="M30" s="303">
        <f t="shared" si="4"/>
        <v>0</v>
      </c>
      <c r="N30" s="303">
        <f t="shared" si="4"/>
        <v>0</v>
      </c>
      <c r="O30" s="303">
        <f t="shared" si="4"/>
        <v>15109245823</v>
      </c>
      <c r="P30" s="303">
        <f t="shared" si="4"/>
        <v>0</v>
      </c>
      <c r="Q30" s="303">
        <f t="shared" si="4"/>
        <v>12221521412</v>
      </c>
      <c r="R30" s="303">
        <f t="shared" si="4"/>
        <v>0</v>
      </c>
      <c r="S30" s="303">
        <f t="shared" si="4"/>
        <v>71896970062</v>
      </c>
      <c r="T30" s="303">
        <f t="shared" si="4"/>
        <v>0</v>
      </c>
      <c r="U30" s="303">
        <f>U21+U23+U24+U25-U26-U27-U28</f>
        <v>414397344320</v>
      </c>
    </row>
    <row r="31" spans="3:21" s="294" customFormat="1" ht="3.75" customHeight="1">
      <c r="C31" s="304"/>
      <c r="D31" s="304"/>
      <c r="E31" s="304"/>
      <c r="F31" s="304"/>
      <c r="G31" s="304"/>
      <c r="H31" s="304"/>
      <c r="I31" s="304"/>
      <c r="J31" s="304"/>
      <c r="K31" s="304"/>
      <c r="L31" s="304"/>
      <c r="M31" s="304"/>
      <c r="N31" s="304"/>
      <c r="O31" s="304"/>
      <c r="P31" s="304"/>
      <c r="Q31" s="304"/>
      <c r="R31" s="304"/>
      <c r="S31" s="304"/>
      <c r="T31" s="304"/>
      <c r="U31" s="311"/>
    </row>
    <row r="32" spans="1:21" s="294" customFormat="1" ht="2.25" customHeight="1">
      <c r="A32" s="312"/>
      <c r="C32" s="313"/>
      <c r="D32" s="304"/>
      <c r="E32" s="313"/>
      <c r="F32" s="304"/>
      <c r="G32" s="313"/>
      <c r="H32" s="304"/>
      <c r="I32" s="313"/>
      <c r="J32" s="304"/>
      <c r="K32" s="313"/>
      <c r="L32" s="304"/>
      <c r="M32" s="313"/>
      <c r="N32" s="304"/>
      <c r="O32" s="313"/>
      <c r="P32" s="304"/>
      <c r="Q32" s="313"/>
      <c r="R32" s="304"/>
      <c r="S32" s="313"/>
      <c r="T32" s="304"/>
      <c r="U32" s="149"/>
    </row>
    <row r="33" spans="3:20" ht="15.75" customHeight="1">
      <c r="C33" s="314"/>
      <c r="D33" s="314"/>
      <c r="E33" s="314"/>
      <c r="F33" s="314"/>
      <c r="G33" s="314"/>
      <c r="H33" s="314"/>
      <c r="I33" s="314"/>
      <c r="J33" s="314"/>
      <c r="K33" s="314"/>
      <c r="L33" s="314"/>
      <c r="M33" s="314"/>
      <c r="N33" s="314"/>
      <c r="O33" s="314"/>
      <c r="P33" s="314"/>
      <c r="Q33" s="314"/>
      <c r="R33" s="314"/>
      <c r="S33" s="314"/>
      <c r="T33" s="314"/>
    </row>
    <row r="34" spans="1:21" ht="15.75" customHeight="1">
      <c r="A34" s="145" t="s">
        <v>767</v>
      </c>
      <c r="B34" s="145"/>
      <c r="C34" s="145"/>
      <c r="D34" s="145"/>
      <c r="Q34" s="315" t="s">
        <v>768</v>
      </c>
      <c r="R34" s="315"/>
      <c r="S34" s="315" t="s">
        <v>769</v>
      </c>
      <c r="T34" s="315"/>
      <c r="U34" s="316"/>
    </row>
    <row r="35" spans="1:20" ht="15.75" customHeight="1">
      <c r="A35" s="144" t="s">
        <v>770</v>
      </c>
      <c r="B35" s="144"/>
      <c r="C35" s="144"/>
      <c r="D35" s="144"/>
      <c r="E35" s="144"/>
      <c r="F35" s="144"/>
      <c r="Q35" s="317" t="s">
        <v>953</v>
      </c>
      <c r="R35" s="317"/>
      <c r="S35" s="317">
        <v>156220810000</v>
      </c>
      <c r="T35" s="314"/>
    </row>
    <row r="36" spans="1:20" ht="15.75" customHeight="1">
      <c r="A36" s="144" t="s">
        <v>771</v>
      </c>
      <c r="B36" s="144"/>
      <c r="C36" s="144"/>
      <c r="D36" s="144"/>
      <c r="E36" s="144"/>
      <c r="F36" s="144"/>
      <c r="Q36" s="317">
        <v>93751750000</v>
      </c>
      <c r="R36" s="317"/>
      <c r="S36" s="317">
        <v>93751750000</v>
      </c>
      <c r="T36" s="314"/>
    </row>
    <row r="37" spans="1:20" ht="15.75" customHeight="1">
      <c r="A37" s="144" t="s">
        <v>772</v>
      </c>
      <c r="B37" s="144"/>
      <c r="C37" s="144"/>
      <c r="D37" s="144"/>
      <c r="E37" s="144"/>
      <c r="F37" s="144"/>
      <c r="Q37" s="317"/>
      <c r="R37" s="317"/>
      <c r="S37" s="317"/>
      <c r="T37" s="314"/>
    </row>
    <row r="38" spans="1:20" ht="15.75" customHeight="1">
      <c r="A38" s="144" t="s">
        <v>773</v>
      </c>
      <c r="B38" s="144"/>
      <c r="C38" s="144"/>
      <c r="D38" s="144"/>
      <c r="E38" s="144"/>
      <c r="F38" s="144"/>
      <c r="Q38" s="317"/>
      <c r="R38" s="317"/>
      <c r="S38" s="317">
        <v>0</v>
      </c>
      <c r="T38" s="314"/>
    </row>
    <row r="39" spans="1:20" s="319" customFormat="1" ht="15.75" customHeight="1">
      <c r="A39" s="232"/>
      <c r="B39" s="232"/>
      <c r="C39" s="232"/>
      <c r="D39" s="232"/>
      <c r="E39" s="318" t="s">
        <v>555</v>
      </c>
      <c r="F39" s="318"/>
      <c r="Q39" s="320">
        <v>249972560000</v>
      </c>
      <c r="R39" s="320"/>
      <c r="S39" s="320">
        <v>249972560000</v>
      </c>
      <c r="T39" s="321"/>
    </row>
    <row r="40" spans="1:6" ht="15.75" customHeight="1">
      <c r="A40" s="144"/>
      <c r="B40" s="144"/>
      <c r="C40" s="144"/>
      <c r="D40" s="144"/>
      <c r="E40" s="144"/>
      <c r="F40" s="144"/>
    </row>
    <row r="41" spans="2:6" ht="15.75" customHeight="1">
      <c r="B41" s="144"/>
      <c r="C41" s="144"/>
      <c r="D41" s="144"/>
      <c r="E41" s="144"/>
      <c r="F41" s="144"/>
    </row>
    <row r="42" spans="2:6" ht="15.75" customHeight="1">
      <c r="B42" s="144"/>
      <c r="C42" s="144"/>
      <c r="D42" s="144"/>
      <c r="E42" s="144"/>
      <c r="F42" s="144"/>
    </row>
  </sheetData>
  <sheetProtection/>
  <printOptions/>
  <pageMargins left="0.3937007874015748" right="0.3937007874015748" top="1.0236220472440944" bottom="0.4330708661417323" header="0.5118110236220472" footer="0.5118110236220472"/>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L187"/>
  <sheetViews>
    <sheetView zoomScalePageLayoutView="0" workbookViewId="0" topLeftCell="A46">
      <selection activeCell="G61" sqref="G61"/>
    </sheetView>
  </sheetViews>
  <sheetFormatPr defaultColWidth="9.140625" defaultRowHeight="15"/>
  <cols>
    <col min="1" max="1" width="3.7109375" style="144" customWidth="1"/>
    <col min="2" max="4" width="9.140625" style="144" customWidth="1"/>
    <col min="5" max="5" width="11.28125" style="144" customWidth="1"/>
    <col min="6" max="6" width="7.140625" style="144" customWidth="1"/>
    <col min="7" max="7" width="20.140625" style="144" customWidth="1"/>
    <col min="8" max="8" width="0.85546875" style="144" customWidth="1"/>
    <col min="9" max="9" width="21.8515625" style="144" customWidth="1"/>
    <col min="10" max="16384" width="9.140625" style="144" customWidth="1"/>
  </cols>
  <sheetData>
    <row r="1" spans="1:9" ht="16.5">
      <c r="A1" s="161">
        <v>11</v>
      </c>
      <c r="B1" s="161" t="s">
        <v>614</v>
      </c>
      <c r="C1" s="161"/>
      <c r="D1" s="161"/>
      <c r="E1" s="161"/>
      <c r="G1" s="162" t="s">
        <v>521</v>
      </c>
      <c r="H1" s="156"/>
      <c r="I1" s="162">
        <v>41640</v>
      </c>
    </row>
    <row r="2" spans="1:9" ht="16.5">
      <c r="A2" s="161"/>
      <c r="B2" s="161"/>
      <c r="C2" s="161"/>
      <c r="D2" s="161"/>
      <c r="E2" s="161"/>
      <c r="G2" s="156" t="s">
        <v>76</v>
      </c>
      <c r="H2" s="163"/>
      <c r="I2" s="156" t="s">
        <v>76</v>
      </c>
    </row>
    <row r="3" spans="2:9" ht="16.5">
      <c r="B3" s="161" t="s">
        <v>615</v>
      </c>
      <c r="C3" s="161"/>
      <c r="D3" s="161"/>
      <c r="E3" s="161"/>
      <c r="F3" s="161"/>
      <c r="G3" s="167">
        <f>G10</f>
        <v>153665746623</v>
      </c>
      <c r="H3" s="167"/>
      <c r="I3" s="167">
        <v>128978862463</v>
      </c>
    </row>
    <row r="4" spans="2:9" ht="17.25" customHeight="1">
      <c r="B4" s="228" t="s">
        <v>616</v>
      </c>
      <c r="C4" s="228"/>
      <c r="D4" s="228"/>
      <c r="E4" s="228"/>
      <c r="F4" s="228"/>
      <c r="G4" s="228"/>
      <c r="H4" s="228"/>
      <c r="I4" s="228"/>
    </row>
    <row r="5" spans="2:9" ht="17.25" customHeight="1">
      <c r="B5" s="228" t="s">
        <v>617</v>
      </c>
      <c r="C5" s="228"/>
      <c r="D5" s="228"/>
      <c r="E5" s="228"/>
      <c r="F5" s="228"/>
      <c r="G5" s="229">
        <v>121303727187</v>
      </c>
      <c r="H5" s="229"/>
      <c r="I5" s="229">
        <f>20411396800+77848361708+1047194000+789290000+1837231007+5838870457</f>
        <v>107772343972</v>
      </c>
    </row>
    <row r="6" spans="2:9" ht="17.25" customHeight="1">
      <c r="B6" s="228" t="s">
        <v>618</v>
      </c>
      <c r="C6" s="228"/>
      <c r="D6" s="228"/>
      <c r="E6" s="228"/>
      <c r="F6" s="228"/>
      <c r="G6" s="229">
        <v>0</v>
      </c>
      <c r="H6" s="229"/>
      <c r="I6" s="229">
        <v>0</v>
      </c>
    </row>
    <row r="7" spans="2:9" ht="17.25" customHeight="1">
      <c r="B7" s="230" t="s">
        <v>619</v>
      </c>
      <c r="C7" s="228"/>
      <c r="D7" s="228"/>
      <c r="E7" s="228"/>
      <c r="F7" s="228"/>
      <c r="G7" s="229">
        <v>22903169791</v>
      </c>
      <c r="H7" s="229"/>
      <c r="I7" s="229">
        <f>288646337+17317508983</f>
        <v>17606155320</v>
      </c>
    </row>
    <row r="8" spans="2:9" ht="17.25" customHeight="1">
      <c r="B8" s="228" t="s">
        <v>620</v>
      </c>
      <c r="C8" s="228"/>
      <c r="D8" s="228"/>
      <c r="E8" s="228"/>
      <c r="F8" s="228"/>
      <c r="G8" s="229">
        <f>153665746623-144206896978</f>
        <v>9458849645</v>
      </c>
      <c r="H8" s="229"/>
      <c r="I8" s="229">
        <f>129136669884-125378499292-157807421</f>
        <v>3600363171</v>
      </c>
    </row>
    <row r="9" spans="2:9" ht="3" customHeight="1">
      <c r="B9" s="228"/>
      <c r="C9" s="228"/>
      <c r="D9" s="228"/>
      <c r="E9" s="228"/>
      <c r="F9" s="228"/>
      <c r="G9" s="231"/>
      <c r="H9" s="229"/>
      <c r="I9" s="231"/>
    </row>
    <row r="10" spans="2:9" ht="16.5">
      <c r="B10" s="228"/>
      <c r="C10" s="232" t="s">
        <v>555</v>
      </c>
      <c r="D10" s="228"/>
      <c r="E10" s="228"/>
      <c r="F10" s="228"/>
      <c r="G10" s="167">
        <f>SUM(G5:G9)</f>
        <v>153665746623</v>
      </c>
      <c r="H10" s="167"/>
      <c r="I10" s="167">
        <f>SUM(I5:I9)</f>
        <v>128978862463</v>
      </c>
    </row>
    <row r="11" spans="2:9" ht="3.75" customHeight="1">
      <c r="B11" s="228"/>
      <c r="C11" s="232"/>
      <c r="D11" s="228"/>
      <c r="E11" s="228"/>
      <c r="F11" s="228"/>
      <c r="G11" s="167"/>
      <c r="H11" s="167"/>
      <c r="I11" s="167"/>
    </row>
    <row r="12" spans="7:9" ht="3" customHeight="1">
      <c r="G12" s="170"/>
      <c r="I12" s="170"/>
    </row>
    <row r="13" spans="7:9" ht="21" customHeight="1">
      <c r="G13" s="171"/>
      <c r="I13" s="171"/>
    </row>
    <row r="14" spans="1:9" ht="21" customHeight="1">
      <c r="A14" s="233">
        <v>12</v>
      </c>
      <c r="B14" s="161" t="s">
        <v>621</v>
      </c>
      <c r="C14" s="161"/>
      <c r="D14" s="161"/>
      <c r="E14" s="161"/>
      <c r="F14" s="161"/>
      <c r="G14" s="161"/>
      <c r="I14" s="165"/>
    </row>
    <row r="15" spans="1:7" ht="12" customHeight="1">
      <c r="A15" s="233"/>
      <c r="B15" s="161"/>
      <c r="C15" s="161"/>
      <c r="D15" s="161"/>
      <c r="E15" s="161"/>
      <c r="F15" s="161"/>
      <c r="G15" s="161"/>
    </row>
    <row r="16" spans="1:11" ht="21" customHeight="1">
      <c r="A16" s="234"/>
      <c r="B16" s="235" t="s">
        <v>566</v>
      </c>
      <c r="C16" s="235"/>
      <c r="D16" s="375" t="s">
        <v>622</v>
      </c>
      <c r="E16" s="377" t="s">
        <v>623</v>
      </c>
      <c r="F16" s="378"/>
      <c r="G16" s="381" t="s">
        <v>624</v>
      </c>
      <c r="H16" s="236"/>
      <c r="I16" s="360" t="s">
        <v>625</v>
      </c>
      <c r="J16" s="237"/>
      <c r="K16" s="237"/>
    </row>
    <row r="17" spans="1:12" ht="21" customHeight="1">
      <c r="A17" s="166"/>
      <c r="B17" s="238"/>
      <c r="C17" s="238"/>
      <c r="D17" s="376"/>
      <c r="E17" s="379"/>
      <c r="F17" s="380"/>
      <c r="G17" s="382"/>
      <c r="H17" s="239"/>
      <c r="I17" s="361"/>
      <c r="J17" s="240"/>
      <c r="K17" s="240"/>
      <c r="L17" s="240"/>
    </row>
    <row r="18" spans="1:12" ht="3" customHeight="1">
      <c r="A18" s="170"/>
      <c r="B18" s="241"/>
      <c r="C18" s="241"/>
      <c r="D18" s="242"/>
      <c r="E18" s="243"/>
      <c r="F18" s="244"/>
      <c r="G18" s="245"/>
      <c r="H18" s="246"/>
      <c r="I18" s="247"/>
      <c r="J18" s="240"/>
      <c r="K18" s="240"/>
      <c r="L18" s="240"/>
    </row>
    <row r="19" spans="1:9" ht="28.5" customHeight="1">
      <c r="A19" s="370" t="s">
        <v>626</v>
      </c>
      <c r="B19" s="370"/>
      <c r="C19" s="371"/>
      <c r="D19" s="248"/>
      <c r="E19" s="249"/>
      <c r="F19" s="250"/>
      <c r="G19" s="171"/>
      <c r="H19" s="250"/>
      <c r="I19" s="248"/>
    </row>
    <row r="20" spans="1:9" ht="21" customHeight="1">
      <c r="A20" s="172" t="s">
        <v>627</v>
      </c>
      <c r="B20" s="172"/>
      <c r="C20" s="142"/>
      <c r="D20" s="248"/>
      <c r="E20" s="249"/>
      <c r="F20" s="250"/>
      <c r="G20" s="171"/>
      <c r="H20" s="250"/>
      <c r="I20" s="248"/>
    </row>
    <row r="21" spans="1:9" ht="21" customHeight="1">
      <c r="A21" s="372" t="s">
        <v>628</v>
      </c>
      <c r="B21" s="372"/>
      <c r="C21" s="142"/>
      <c r="D21" s="248"/>
      <c r="E21" s="249"/>
      <c r="F21" s="250"/>
      <c r="G21" s="171"/>
      <c r="H21" s="250"/>
      <c r="I21" s="248"/>
    </row>
    <row r="22" spans="1:9" ht="21" customHeight="1">
      <c r="A22" s="172" t="s">
        <v>629</v>
      </c>
      <c r="B22" s="172"/>
      <c r="C22" s="142"/>
      <c r="D22" s="248"/>
      <c r="E22" s="249"/>
      <c r="F22" s="250"/>
      <c r="G22" s="171"/>
      <c r="H22" s="250"/>
      <c r="I22" s="248"/>
    </row>
    <row r="23" spans="1:9" ht="21" customHeight="1">
      <c r="A23" s="172" t="s">
        <v>630</v>
      </c>
      <c r="B23" s="172"/>
      <c r="C23" s="142"/>
      <c r="D23" s="248"/>
      <c r="E23" s="249"/>
      <c r="F23" s="250"/>
      <c r="G23" s="171"/>
      <c r="H23" s="250"/>
      <c r="I23" s="248"/>
    </row>
    <row r="24" spans="1:9" ht="21" customHeight="1">
      <c r="A24" s="172" t="s">
        <v>631</v>
      </c>
      <c r="B24" s="172"/>
      <c r="C24" s="142"/>
      <c r="D24" s="248"/>
      <c r="E24" s="249"/>
      <c r="F24" s="250"/>
      <c r="G24" s="171"/>
      <c r="H24" s="250"/>
      <c r="I24" s="248"/>
    </row>
    <row r="25" spans="1:9" ht="21" customHeight="1">
      <c r="A25" s="172" t="s">
        <v>627</v>
      </c>
      <c r="B25" s="172"/>
      <c r="C25" s="142"/>
      <c r="D25" s="248"/>
      <c r="E25" s="249"/>
      <c r="F25" s="250"/>
      <c r="G25" s="171"/>
      <c r="H25" s="250"/>
      <c r="I25" s="248"/>
    </row>
    <row r="26" spans="1:9" ht="21" customHeight="1">
      <c r="A26" s="172" t="s">
        <v>628</v>
      </c>
      <c r="B26" s="172"/>
      <c r="C26" s="142"/>
      <c r="D26" s="248"/>
      <c r="E26" s="249"/>
      <c r="F26" s="250"/>
      <c r="G26" s="171"/>
      <c r="H26" s="250"/>
      <c r="I26" s="248"/>
    </row>
    <row r="27" spans="1:9" ht="21" customHeight="1">
      <c r="A27" s="172" t="s">
        <v>629</v>
      </c>
      <c r="B27" s="172"/>
      <c r="C27" s="142"/>
      <c r="D27" s="248"/>
      <c r="E27" s="249"/>
      <c r="F27" s="250"/>
      <c r="G27" s="171"/>
      <c r="H27" s="250"/>
      <c r="I27" s="248"/>
    </row>
    <row r="28" spans="1:9" ht="21" customHeight="1">
      <c r="A28" s="172" t="s">
        <v>630</v>
      </c>
      <c r="B28" s="172"/>
      <c r="C28" s="142"/>
      <c r="D28" s="248"/>
      <c r="E28" s="249"/>
      <c r="F28" s="250"/>
      <c r="G28" s="171"/>
      <c r="H28" s="250"/>
      <c r="I28" s="248"/>
    </row>
    <row r="29" spans="1:9" ht="21" customHeight="1">
      <c r="A29" s="172" t="s">
        <v>632</v>
      </c>
      <c r="B29" s="172"/>
      <c r="C29" s="142"/>
      <c r="D29" s="248"/>
      <c r="E29" s="249"/>
      <c r="F29" s="250"/>
      <c r="G29" s="171"/>
      <c r="H29" s="250"/>
      <c r="I29" s="248"/>
    </row>
    <row r="30" spans="1:9" ht="21" customHeight="1">
      <c r="A30" s="172" t="s">
        <v>627</v>
      </c>
      <c r="B30" s="172"/>
      <c r="C30" s="142"/>
      <c r="D30" s="248"/>
      <c r="E30" s="249"/>
      <c r="F30" s="250"/>
      <c r="G30" s="171"/>
      <c r="H30" s="250"/>
      <c r="I30" s="248"/>
    </row>
    <row r="31" spans="1:9" ht="21" customHeight="1">
      <c r="A31" s="172" t="s">
        <v>628</v>
      </c>
      <c r="B31" s="172"/>
      <c r="C31" s="142"/>
      <c r="D31" s="248"/>
      <c r="E31" s="249"/>
      <c r="F31" s="250"/>
      <c r="G31" s="171"/>
      <c r="H31" s="250"/>
      <c r="I31" s="248"/>
    </row>
    <row r="32" spans="1:9" ht="21" customHeight="1">
      <c r="A32" s="172" t="s">
        <v>629</v>
      </c>
      <c r="B32" s="172"/>
      <c r="C32" s="142"/>
      <c r="D32" s="248"/>
      <c r="E32" s="249"/>
      <c r="F32" s="250"/>
      <c r="G32" s="171"/>
      <c r="H32" s="250"/>
      <c r="I32" s="248"/>
    </row>
    <row r="33" spans="1:9" ht="21" customHeight="1">
      <c r="A33" s="172" t="s">
        <v>630</v>
      </c>
      <c r="B33" s="172"/>
      <c r="C33" s="142"/>
      <c r="D33" s="248"/>
      <c r="E33" s="249"/>
      <c r="F33" s="250"/>
      <c r="G33" s="171"/>
      <c r="H33" s="250"/>
      <c r="I33" s="248"/>
    </row>
    <row r="34" spans="1:9" ht="5.25" customHeight="1">
      <c r="A34" s="166"/>
      <c r="D34" s="251"/>
      <c r="E34" s="252"/>
      <c r="G34" s="252"/>
      <c r="H34" s="253"/>
      <c r="I34" s="251"/>
    </row>
    <row r="35" spans="1:12" ht="3.75" customHeight="1">
      <c r="A35" s="166"/>
      <c r="B35" s="170"/>
      <c r="C35" s="170"/>
      <c r="D35" s="170"/>
      <c r="E35" s="170"/>
      <c r="F35" s="170"/>
      <c r="G35" s="170"/>
      <c r="H35" s="170"/>
      <c r="I35" s="170"/>
      <c r="J35" s="170"/>
      <c r="L35" s="170"/>
    </row>
    <row r="36" spans="2:8" ht="21" customHeight="1">
      <c r="B36" s="171"/>
      <c r="C36" s="171"/>
      <c r="D36" s="171"/>
      <c r="F36" s="171"/>
      <c r="H36" s="171"/>
    </row>
    <row r="37" spans="1:12" ht="21" customHeight="1">
      <c r="A37" s="171"/>
      <c r="B37" s="171" t="s">
        <v>633</v>
      </c>
      <c r="C37" s="171"/>
      <c r="D37" s="171"/>
      <c r="E37" s="171"/>
      <c r="F37" s="171"/>
      <c r="G37" s="171"/>
      <c r="H37" s="171"/>
      <c r="I37" s="171"/>
      <c r="J37" s="171"/>
      <c r="K37" s="171"/>
      <c r="L37" s="171"/>
    </row>
    <row r="38" spans="7:9" ht="21" customHeight="1">
      <c r="G38" s="171"/>
      <c r="I38" s="171"/>
    </row>
    <row r="39" spans="7:9" ht="21" customHeight="1">
      <c r="G39" s="171"/>
      <c r="I39" s="171"/>
    </row>
    <row r="40" spans="7:9" ht="21" customHeight="1">
      <c r="G40" s="171"/>
      <c r="I40" s="171"/>
    </row>
    <row r="41" spans="7:9" ht="21" customHeight="1">
      <c r="G41" s="171"/>
      <c r="I41" s="171"/>
    </row>
    <row r="42" spans="7:9" ht="21" customHeight="1">
      <c r="G42" s="171"/>
      <c r="I42" s="171"/>
    </row>
    <row r="43" spans="1:9" ht="16.5">
      <c r="A43" s="161">
        <v>13</v>
      </c>
      <c r="B43" s="161" t="s">
        <v>634</v>
      </c>
      <c r="C43" s="161"/>
      <c r="D43" s="161"/>
      <c r="G43" s="162" t="s">
        <v>521</v>
      </c>
      <c r="H43" s="156"/>
      <c r="I43" s="162">
        <v>41640</v>
      </c>
    </row>
    <row r="44" spans="1:9" ht="16.5">
      <c r="A44" s="161"/>
      <c r="B44" s="161"/>
      <c r="C44" s="161"/>
      <c r="D44" s="161"/>
      <c r="G44" s="156" t="s">
        <v>76</v>
      </c>
      <c r="H44" s="163"/>
      <c r="I44" s="156" t="s">
        <v>76</v>
      </c>
    </row>
    <row r="45" ht="16.5" customHeight="1">
      <c r="B45" s="144" t="s">
        <v>635</v>
      </c>
    </row>
    <row r="46" ht="16.5" customHeight="1">
      <c r="B46" s="144" t="s">
        <v>636</v>
      </c>
    </row>
    <row r="47" ht="16.5" customHeight="1">
      <c r="B47" s="144" t="s">
        <v>637</v>
      </c>
    </row>
    <row r="48" ht="16.5" customHeight="1">
      <c r="B48" s="144" t="s">
        <v>638</v>
      </c>
    </row>
    <row r="49" ht="16.5" customHeight="1">
      <c r="B49" s="144" t="s">
        <v>639</v>
      </c>
    </row>
    <row r="50" spans="7:9" ht="3.75" customHeight="1">
      <c r="G50" s="166"/>
      <c r="I50" s="166"/>
    </row>
    <row r="51" spans="2:9" ht="18.75" customHeight="1">
      <c r="B51" s="161"/>
      <c r="C51" s="161" t="s">
        <v>640</v>
      </c>
      <c r="D51" s="161"/>
      <c r="E51" s="161"/>
      <c r="F51" s="161"/>
      <c r="G51" s="161">
        <f>SUM(G45:G49)</f>
        <v>0</v>
      </c>
      <c r="H51" s="161"/>
      <c r="I51" s="161">
        <f>SUM(I45:I49)</f>
        <v>0</v>
      </c>
    </row>
    <row r="52" spans="2:9" ht="2.25" customHeight="1">
      <c r="B52" s="161"/>
      <c r="C52" s="161"/>
      <c r="D52" s="161"/>
      <c r="E52" s="161"/>
      <c r="F52" s="161"/>
      <c r="G52" s="161"/>
      <c r="H52" s="161"/>
      <c r="I52" s="161"/>
    </row>
    <row r="53" spans="2:9" ht="3" customHeight="1">
      <c r="B53" s="161"/>
      <c r="C53" s="161"/>
      <c r="D53" s="161"/>
      <c r="E53" s="161"/>
      <c r="F53" s="161"/>
      <c r="G53" s="169"/>
      <c r="H53" s="161"/>
      <c r="I53" s="169"/>
    </row>
    <row r="55" spans="1:9" ht="16.5">
      <c r="A55" s="161">
        <v>14</v>
      </c>
      <c r="B55" s="161" t="s">
        <v>641</v>
      </c>
      <c r="C55" s="161"/>
      <c r="D55" s="161"/>
      <c r="G55" s="162" t="s">
        <v>521</v>
      </c>
      <c r="H55" s="156"/>
      <c r="I55" s="162">
        <v>41640</v>
      </c>
    </row>
    <row r="56" spans="1:9" ht="16.5">
      <c r="A56" s="161"/>
      <c r="B56" s="161"/>
      <c r="C56" s="161"/>
      <c r="D56" s="161"/>
      <c r="G56" s="156" t="s">
        <v>76</v>
      </c>
      <c r="H56" s="163"/>
      <c r="I56" s="156" t="s">
        <v>76</v>
      </c>
    </row>
    <row r="57" spans="2:9" ht="18" customHeight="1">
      <c r="B57" s="144" t="s">
        <v>642</v>
      </c>
      <c r="G57" s="165">
        <v>2849529804</v>
      </c>
      <c r="I57" s="165">
        <v>7457375852</v>
      </c>
    </row>
    <row r="58" ht="18" customHeight="1">
      <c r="B58" s="144" t="s">
        <v>643</v>
      </c>
    </row>
    <row r="59" ht="18" customHeight="1">
      <c r="B59" s="144" t="s">
        <v>644</v>
      </c>
    </row>
    <row r="60" spans="2:9" ht="18" customHeight="1">
      <c r="B60" s="144" t="s">
        <v>645</v>
      </c>
      <c r="G60" s="165">
        <v>6720451018</v>
      </c>
      <c r="H60" s="165"/>
      <c r="I60" s="165">
        <v>16221529140</v>
      </c>
    </row>
    <row r="61" spans="7:9" ht="4.5" customHeight="1">
      <c r="G61" s="166"/>
      <c r="I61" s="166"/>
    </row>
    <row r="62" spans="2:9" ht="16.5">
      <c r="B62" s="161"/>
      <c r="C62" s="161" t="s">
        <v>640</v>
      </c>
      <c r="D62" s="161"/>
      <c r="E62" s="161"/>
      <c r="F62" s="161"/>
      <c r="G62" s="167">
        <f>SUM(G57:G60)</f>
        <v>9569980822</v>
      </c>
      <c r="H62" s="167"/>
      <c r="I62" s="167">
        <f>SUM(I57:I60)</f>
        <v>23678904992</v>
      </c>
    </row>
    <row r="63" spans="2:9" ht="3.75" customHeight="1">
      <c r="B63" s="161"/>
      <c r="C63" s="161"/>
      <c r="D63" s="161"/>
      <c r="E63" s="161"/>
      <c r="F63" s="161"/>
      <c r="G63" s="167"/>
      <c r="H63" s="167"/>
      <c r="I63" s="167"/>
    </row>
    <row r="64" spans="2:9" ht="3" customHeight="1">
      <c r="B64" s="161"/>
      <c r="C64" s="161"/>
      <c r="D64" s="161"/>
      <c r="E64" s="161"/>
      <c r="F64" s="161"/>
      <c r="G64" s="168"/>
      <c r="H64" s="167"/>
      <c r="I64" s="168"/>
    </row>
    <row r="66" spans="1:9" ht="16.5">
      <c r="A66" s="161">
        <v>15</v>
      </c>
      <c r="B66" s="161" t="s">
        <v>646</v>
      </c>
      <c r="C66" s="161"/>
      <c r="D66" s="161"/>
      <c r="G66" s="162" t="s">
        <v>521</v>
      </c>
      <c r="H66" s="156"/>
      <c r="I66" s="162">
        <v>41640</v>
      </c>
    </row>
    <row r="67" spans="1:9" ht="18" customHeight="1">
      <c r="A67" s="161"/>
      <c r="B67" s="161"/>
      <c r="C67" s="161"/>
      <c r="D67" s="161"/>
      <c r="G67" s="156" t="s">
        <v>76</v>
      </c>
      <c r="H67" s="163"/>
      <c r="I67" s="156" t="s">
        <v>76</v>
      </c>
    </row>
    <row r="68" spans="2:9" ht="18" customHeight="1">
      <c r="B68" s="144" t="s">
        <v>647</v>
      </c>
      <c r="G68" s="165">
        <v>0</v>
      </c>
      <c r="H68" s="165"/>
      <c r="I68" s="165">
        <v>0</v>
      </c>
    </row>
    <row r="69" spans="2:9" ht="18" customHeight="1">
      <c r="B69" s="144" t="s">
        <v>648</v>
      </c>
      <c r="G69" s="144">
        <v>0</v>
      </c>
      <c r="I69" s="144">
        <v>0</v>
      </c>
    </row>
    <row r="70" spans="7:9" ht="3.75" customHeight="1">
      <c r="G70" s="166"/>
      <c r="I70" s="166"/>
    </row>
    <row r="71" spans="3:9" ht="16.5">
      <c r="C71" s="161" t="s">
        <v>640</v>
      </c>
      <c r="D71" s="161"/>
      <c r="E71" s="161"/>
      <c r="F71" s="161"/>
      <c r="G71" s="167">
        <f>SUM(G68:G69)</f>
        <v>0</v>
      </c>
      <c r="H71" s="167"/>
      <c r="I71" s="167">
        <f>SUM(I68:I69)</f>
        <v>0</v>
      </c>
    </row>
    <row r="72" spans="3:9" ht="4.5" customHeight="1">
      <c r="C72" s="161"/>
      <c r="D72" s="161"/>
      <c r="E72" s="161"/>
      <c r="F72" s="161"/>
      <c r="G72" s="167"/>
      <c r="H72" s="167"/>
      <c r="I72" s="167"/>
    </row>
    <row r="73" spans="3:9" ht="3.75" customHeight="1">
      <c r="C73" s="161"/>
      <c r="D73" s="161"/>
      <c r="E73" s="161"/>
      <c r="F73" s="161"/>
      <c r="G73" s="168"/>
      <c r="H73" s="167"/>
      <c r="I73" s="168"/>
    </row>
    <row r="74" spans="3:9" ht="16.5">
      <c r="C74" s="161"/>
      <c r="D74" s="161"/>
      <c r="E74" s="161"/>
      <c r="F74" s="161"/>
      <c r="G74" s="167"/>
      <c r="H74" s="167"/>
      <c r="I74" s="167"/>
    </row>
    <row r="75" spans="1:9" ht="16.5">
      <c r="A75" s="161">
        <v>16</v>
      </c>
      <c r="B75" s="161" t="s">
        <v>649</v>
      </c>
      <c r="C75" s="161"/>
      <c r="D75" s="161"/>
      <c r="E75" s="161"/>
      <c r="G75" s="162" t="s">
        <v>521</v>
      </c>
      <c r="H75" s="156"/>
      <c r="I75" s="162">
        <v>41640</v>
      </c>
    </row>
    <row r="76" spans="1:9" ht="18" customHeight="1">
      <c r="A76" s="161"/>
      <c r="B76" s="161"/>
      <c r="C76" s="161"/>
      <c r="D76" s="161"/>
      <c r="E76" s="161"/>
      <c r="G76" s="156" t="s">
        <v>76</v>
      </c>
      <c r="H76" s="163"/>
      <c r="I76" s="156" t="s">
        <v>76</v>
      </c>
    </row>
    <row r="77" spans="2:9" ht="18" customHeight="1">
      <c r="B77" s="144" t="s">
        <v>650</v>
      </c>
      <c r="G77" s="165">
        <f>SUM(G78:G79)</f>
        <v>26202409264</v>
      </c>
      <c r="H77" s="165"/>
      <c r="I77" s="165">
        <f>SUM(I78:I79)</f>
        <v>3017159662</v>
      </c>
    </row>
    <row r="78" spans="2:9" ht="18" customHeight="1">
      <c r="B78" s="144" t="s">
        <v>651</v>
      </c>
      <c r="G78" s="165">
        <v>26202409264</v>
      </c>
      <c r="H78" s="165"/>
      <c r="I78" s="165">
        <v>3017159662</v>
      </c>
    </row>
    <row r="79" ht="18" customHeight="1">
      <c r="B79" s="144" t="s">
        <v>652</v>
      </c>
    </row>
    <row r="80" ht="18" customHeight="1">
      <c r="B80" s="144" t="s">
        <v>653</v>
      </c>
    </row>
    <row r="81" ht="18" customHeight="1">
      <c r="B81" s="144" t="s">
        <v>654</v>
      </c>
    </row>
    <row r="82" ht="18" customHeight="1">
      <c r="B82" s="144" t="s">
        <v>655</v>
      </c>
    </row>
    <row r="83" ht="18" customHeight="1">
      <c r="B83" s="144" t="s">
        <v>656</v>
      </c>
    </row>
    <row r="84" spans="2:9" ht="18" customHeight="1">
      <c r="B84" s="144" t="s">
        <v>657</v>
      </c>
      <c r="G84" s="165">
        <v>9553337292</v>
      </c>
      <c r="H84" s="165"/>
      <c r="I84" s="165">
        <v>4705937575</v>
      </c>
    </row>
    <row r="85" spans="2:9" ht="18" customHeight="1">
      <c r="B85" s="144" t="s">
        <v>658</v>
      </c>
      <c r="G85" s="165">
        <v>326946323</v>
      </c>
      <c r="H85" s="165"/>
      <c r="I85" s="165">
        <v>1157730617</v>
      </c>
    </row>
    <row r="86" spans="2:9" ht="18" customHeight="1">
      <c r="B86" s="144" t="s">
        <v>659</v>
      </c>
      <c r="G86" s="165">
        <v>18257981460</v>
      </c>
      <c r="H86" s="165"/>
      <c r="I86" s="165">
        <v>2733155417</v>
      </c>
    </row>
    <row r="87" spans="2:7" ht="18" customHeight="1">
      <c r="B87" s="144" t="s">
        <v>660</v>
      </c>
      <c r="G87" s="165">
        <v>2110440019</v>
      </c>
    </row>
    <row r="88" spans="2:9" ht="18" customHeight="1">
      <c r="B88" s="144" t="s">
        <v>661</v>
      </c>
      <c r="G88" s="165"/>
      <c r="H88" s="165"/>
      <c r="I88" s="165"/>
    </row>
    <row r="89" spans="2:9" ht="18" customHeight="1">
      <c r="B89" s="142" t="s">
        <v>662</v>
      </c>
      <c r="G89" s="165">
        <v>2409780000</v>
      </c>
      <c r="H89" s="165"/>
      <c r="I89" s="165">
        <v>474478780</v>
      </c>
    </row>
    <row r="90" spans="7:9" ht="3.75" customHeight="1">
      <c r="G90" s="254"/>
      <c r="H90" s="165"/>
      <c r="I90" s="254"/>
    </row>
    <row r="91" spans="2:9" ht="18.75" customHeight="1">
      <c r="B91" s="161"/>
      <c r="C91" s="161" t="s">
        <v>640</v>
      </c>
      <c r="D91" s="161"/>
      <c r="E91" s="161"/>
      <c r="F91" s="161"/>
      <c r="G91" s="167">
        <f>SUM(G77+G80+G81+G84+G85+G86+G87+G88+G89)</f>
        <v>58860894358</v>
      </c>
      <c r="H91" s="167"/>
      <c r="I91" s="167">
        <f>SUM(I77+I80+I81+I84+I85+I86+I87+I88+I89)</f>
        <v>12088462051</v>
      </c>
    </row>
    <row r="92" spans="2:9" ht="4.5" customHeight="1">
      <c r="B92" s="161"/>
      <c r="C92" s="161"/>
      <c r="D92" s="161"/>
      <c r="E92" s="161"/>
      <c r="F92" s="161"/>
      <c r="G92" s="167"/>
      <c r="H92" s="167"/>
      <c r="I92" s="167"/>
    </row>
    <row r="93" spans="2:9" ht="3" customHeight="1">
      <c r="B93" s="161"/>
      <c r="C93" s="161"/>
      <c r="D93" s="161"/>
      <c r="E93" s="161"/>
      <c r="F93" s="161"/>
      <c r="G93" s="168"/>
      <c r="H93" s="167"/>
      <c r="I93" s="168"/>
    </row>
    <row r="95" spans="1:9" ht="16.5">
      <c r="A95" s="161">
        <v>17</v>
      </c>
      <c r="B95" s="161" t="s">
        <v>663</v>
      </c>
      <c r="C95" s="161"/>
      <c r="D95" s="161"/>
      <c r="E95" s="161"/>
      <c r="F95" s="161"/>
      <c r="G95" s="162" t="s">
        <v>521</v>
      </c>
      <c r="H95" s="156"/>
      <c r="I95" s="162">
        <v>41640</v>
      </c>
    </row>
    <row r="96" spans="1:9" ht="15.75" customHeight="1">
      <c r="A96" s="161"/>
      <c r="B96" s="161"/>
      <c r="C96" s="161"/>
      <c r="D96" s="161"/>
      <c r="E96" s="161"/>
      <c r="F96" s="161"/>
      <c r="G96" s="156" t="s">
        <v>76</v>
      </c>
      <c r="H96" s="163"/>
      <c r="I96" s="156" t="s">
        <v>76</v>
      </c>
    </row>
    <row r="97" spans="2:9" ht="15.75" customHeight="1">
      <c r="B97" s="144" t="s">
        <v>664</v>
      </c>
      <c r="G97" s="165">
        <f>144547389+2284681+1320030588</f>
        <v>1466862658</v>
      </c>
      <c r="H97" s="165"/>
      <c r="I97" s="165">
        <v>146832070</v>
      </c>
    </row>
    <row r="98" spans="2:9" ht="15.75" customHeight="1">
      <c r="B98" s="144" t="s">
        <v>665</v>
      </c>
      <c r="G98" s="165">
        <v>8500000000</v>
      </c>
      <c r="H98" s="165"/>
      <c r="I98" s="165">
        <v>5098024700</v>
      </c>
    </row>
    <row r="99" spans="2:9" ht="15.75" customHeight="1">
      <c r="B99" s="144" t="s">
        <v>666</v>
      </c>
      <c r="G99" s="165">
        <v>17317879044</v>
      </c>
      <c r="H99" s="165"/>
      <c r="I99" s="165"/>
    </row>
    <row r="100" spans="2:9" ht="15.75" customHeight="1">
      <c r="B100" s="144" t="s">
        <v>667</v>
      </c>
      <c r="G100" s="165">
        <v>0</v>
      </c>
      <c r="H100" s="165"/>
      <c r="I100" s="165"/>
    </row>
    <row r="101" spans="2:9" ht="15.75" customHeight="1">
      <c r="B101" s="144" t="s">
        <v>668</v>
      </c>
      <c r="G101" s="165">
        <v>26592132948</v>
      </c>
      <c r="H101" s="165"/>
      <c r="I101" s="165"/>
    </row>
    <row r="102" spans="2:9" ht="15.75" customHeight="1">
      <c r="B102" s="144" t="s">
        <v>669</v>
      </c>
      <c r="G102" s="165">
        <v>8209716100</v>
      </c>
      <c r="H102" s="165"/>
      <c r="I102" s="165">
        <v>4780319120</v>
      </c>
    </row>
    <row r="103" spans="2:9" ht="15.75" customHeight="1">
      <c r="B103" s="144" t="s">
        <v>670</v>
      </c>
      <c r="G103" s="165">
        <v>410124</v>
      </c>
      <c r="H103" s="165"/>
      <c r="I103" s="165">
        <v>0</v>
      </c>
    </row>
    <row r="104" spans="7:9" ht="3" customHeight="1">
      <c r="G104" s="254"/>
      <c r="H104" s="165"/>
      <c r="I104" s="254"/>
    </row>
    <row r="105" spans="3:9" ht="16.5">
      <c r="C105" s="161" t="s">
        <v>640</v>
      </c>
      <c r="D105" s="161"/>
      <c r="E105" s="161"/>
      <c r="F105" s="161"/>
      <c r="G105" s="167">
        <f>SUM(G97:G103)</f>
        <v>62087000874</v>
      </c>
      <c r="H105" s="167"/>
      <c r="I105" s="167">
        <f>SUM(I97:I103)</f>
        <v>10025175890</v>
      </c>
    </row>
    <row r="106" spans="3:9" ht="3.75" customHeight="1">
      <c r="C106" s="161"/>
      <c r="D106" s="161"/>
      <c r="E106" s="161"/>
      <c r="F106" s="161"/>
      <c r="G106" s="167"/>
      <c r="H106" s="167"/>
      <c r="I106" s="167"/>
    </row>
    <row r="107" spans="3:9" ht="3" customHeight="1">
      <c r="C107" s="161"/>
      <c r="D107" s="161"/>
      <c r="E107" s="161"/>
      <c r="F107" s="161"/>
      <c r="G107" s="168"/>
      <c r="H107" s="167"/>
      <c r="I107" s="168"/>
    </row>
    <row r="108" ht="13.5" customHeight="1"/>
    <row r="109" spans="1:9" ht="16.5">
      <c r="A109" s="161">
        <v>18</v>
      </c>
      <c r="B109" s="161" t="s">
        <v>671</v>
      </c>
      <c r="C109" s="161"/>
      <c r="D109" s="161"/>
      <c r="E109" s="161"/>
      <c r="F109" s="161"/>
      <c r="G109" s="162" t="s">
        <v>521</v>
      </c>
      <c r="H109" s="156"/>
      <c r="I109" s="162">
        <v>41640</v>
      </c>
    </row>
    <row r="110" spans="1:9" ht="13.5" customHeight="1">
      <c r="A110" s="161"/>
      <c r="B110" s="161"/>
      <c r="C110" s="161"/>
      <c r="D110" s="161"/>
      <c r="E110" s="161"/>
      <c r="F110" s="161"/>
      <c r="G110" s="156" t="s">
        <v>76</v>
      </c>
      <c r="H110" s="163"/>
      <c r="I110" s="156" t="s">
        <v>76</v>
      </c>
    </row>
    <row r="111" spans="2:9" ht="15" customHeight="1">
      <c r="B111" s="144" t="s">
        <v>672</v>
      </c>
      <c r="G111" s="165"/>
      <c r="H111" s="165"/>
      <c r="I111" s="165"/>
    </row>
    <row r="112" spans="2:9" ht="15.75" customHeight="1">
      <c r="B112" s="144" t="s">
        <v>673</v>
      </c>
      <c r="G112" s="165"/>
      <c r="H112" s="165"/>
      <c r="I112" s="165"/>
    </row>
    <row r="113" spans="2:9" ht="15.75" customHeight="1">
      <c r="B113" s="144" t="s">
        <v>674</v>
      </c>
      <c r="G113" s="165">
        <v>138387201</v>
      </c>
      <c r="H113" s="165"/>
      <c r="I113" s="165">
        <v>35805081</v>
      </c>
    </row>
    <row r="114" spans="2:9" ht="15.75" customHeight="1">
      <c r="B114" s="144" t="s">
        <v>675</v>
      </c>
      <c r="G114" s="165">
        <v>1495321326</v>
      </c>
      <c r="H114" s="165"/>
      <c r="I114" s="165">
        <v>1004499597</v>
      </c>
    </row>
    <row r="115" spans="2:9" ht="15.75" customHeight="1">
      <c r="B115" s="144" t="s">
        <v>676</v>
      </c>
      <c r="G115" s="165"/>
      <c r="H115" s="165"/>
      <c r="I115" s="165"/>
    </row>
    <row r="116" spans="2:9" ht="15.75" customHeight="1">
      <c r="B116" s="144" t="s">
        <v>677</v>
      </c>
      <c r="G116" s="165"/>
      <c r="H116" s="165"/>
      <c r="I116" s="165"/>
    </row>
    <row r="117" spans="2:9" ht="15.75" customHeight="1">
      <c r="B117" s="144" t="s">
        <v>678</v>
      </c>
      <c r="G117" s="165">
        <v>410988361</v>
      </c>
      <c r="H117" s="165"/>
      <c r="I117" s="165">
        <v>445665702</v>
      </c>
    </row>
    <row r="118" spans="2:9" ht="15.75" customHeight="1">
      <c r="B118" s="144" t="s">
        <v>679</v>
      </c>
      <c r="G118" s="165">
        <v>10232681803</v>
      </c>
      <c r="H118" s="165"/>
      <c r="I118" s="165">
        <v>43108167633</v>
      </c>
    </row>
    <row r="119" spans="7:9" ht="3.75" customHeight="1">
      <c r="G119" s="254"/>
      <c r="H119" s="165"/>
      <c r="I119" s="254"/>
    </row>
    <row r="120" spans="3:9" ht="16.5">
      <c r="C120" s="161" t="s">
        <v>640</v>
      </c>
      <c r="D120" s="161"/>
      <c r="E120" s="161"/>
      <c r="F120" s="161"/>
      <c r="G120" s="167">
        <f>SUM(G111:G118)</f>
        <v>12277378691</v>
      </c>
      <c r="H120" s="167"/>
      <c r="I120" s="167">
        <f>SUM(I111:I118)</f>
        <v>44594138013</v>
      </c>
    </row>
    <row r="121" spans="3:9" ht="3" customHeight="1">
      <c r="C121" s="161"/>
      <c r="D121" s="161"/>
      <c r="E121" s="161"/>
      <c r="F121" s="161"/>
      <c r="G121" s="167"/>
      <c r="H121" s="167"/>
      <c r="I121" s="167"/>
    </row>
    <row r="122" spans="3:9" ht="3" customHeight="1">
      <c r="C122" s="161"/>
      <c r="D122" s="161"/>
      <c r="E122" s="161"/>
      <c r="F122" s="161"/>
      <c r="G122" s="168"/>
      <c r="H122" s="167"/>
      <c r="I122" s="168"/>
    </row>
    <row r="124" spans="1:9" ht="16.5">
      <c r="A124" s="161">
        <v>19</v>
      </c>
      <c r="B124" s="161" t="s">
        <v>680</v>
      </c>
      <c r="C124" s="161"/>
      <c r="D124" s="161"/>
      <c r="E124" s="161"/>
      <c r="G124" s="162" t="s">
        <v>521</v>
      </c>
      <c r="H124" s="156"/>
      <c r="I124" s="162">
        <v>41640</v>
      </c>
    </row>
    <row r="125" spans="1:9" ht="12.75" customHeight="1">
      <c r="A125" s="161"/>
      <c r="B125" s="161"/>
      <c r="C125" s="161"/>
      <c r="D125" s="161"/>
      <c r="E125" s="161"/>
      <c r="G125" s="156" t="s">
        <v>76</v>
      </c>
      <c r="H125" s="163"/>
      <c r="I125" s="156" t="s">
        <v>76</v>
      </c>
    </row>
    <row r="126" ht="15" customHeight="1">
      <c r="B126" s="144" t="s">
        <v>681</v>
      </c>
    </row>
    <row r="127" ht="15" customHeight="1">
      <c r="B127" s="144" t="s">
        <v>682</v>
      </c>
    </row>
    <row r="128" spans="7:9" ht="3" customHeight="1">
      <c r="G128" s="166"/>
      <c r="I128" s="166"/>
    </row>
    <row r="129" spans="3:9" ht="13.5" customHeight="1">
      <c r="C129" s="161" t="s">
        <v>640</v>
      </c>
      <c r="D129" s="161"/>
      <c r="E129" s="161"/>
      <c r="F129" s="161"/>
      <c r="G129" s="161">
        <f>SUM(G126:G127)</f>
        <v>0</v>
      </c>
      <c r="H129" s="161"/>
      <c r="I129" s="161">
        <f>SUM(I126:I127)</f>
        <v>0</v>
      </c>
    </row>
    <row r="130" spans="3:9" ht="3" customHeight="1">
      <c r="C130" s="161"/>
      <c r="D130" s="161"/>
      <c r="E130" s="161"/>
      <c r="F130" s="161"/>
      <c r="G130" s="161"/>
      <c r="H130" s="161"/>
      <c r="I130" s="161"/>
    </row>
    <row r="131" spans="3:9" ht="3" customHeight="1">
      <c r="C131" s="161"/>
      <c r="D131" s="161"/>
      <c r="E131" s="161"/>
      <c r="F131" s="161"/>
      <c r="G131" s="169"/>
      <c r="H131" s="161"/>
      <c r="I131" s="169"/>
    </row>
    <row r="132" spans="3:9" ht="9" customHeight="1">
      <c r="C132" s="161"/>
      <c r="D132" s="161"/>
      <c r="E132" s="161"/>
      <c r="F132" s="161"/>
      <c r="G132" s="161"/>
      <c r="H132" s="161"/>
      <c r="I132" s="161"/>
    </row>
    <row r="133" spans="1:9" ht="16.5">
      <c r="A133" s="161">
        <v>20</v>
      </c>
      <c r="B133" s="161" t="s">
        <v>683</v>
      </c>
      <c r="C133" s="161"/>
      <c r="D133" s="161"/>
      <c r="E133" s="161"/>
      <c r="G133" s="162" t="s">
        <v>521</v>
      </c>
      <c r="H133" s="156"/>
      <c r="I133" s="162">
        <v>41640</v>
      </c>
    </row>
    <row r="134" spans="1:9" ht="16.5">
      <c r="A134" s="161"/>
      <c r="B134" s="161"/>
      <c r="C134" s="161"/>
      <c r="D134" s="161"/>
      <c r="E134" s="161"/>
      <c r="G134" s="156" t="s">
        <v>76</v>
      </c>
      <c r="H134" s="163"/>
      <c r="I134" s="156" t="s">
        <v>76</v>
      </c>
    </row>
    <row r="135" spans="2:9" ht="16.5">
      <c r="B135" s="144" t="s">
        <v>684</v>
      </c>
      <c r="G135" s="165">
        <f>SUM(G136:G138)</f>
        <v>957249183435</v>
      </c>
      <c r="H135" s="165"/>
      <c r="I135" s="165">
        <f>SUM(I136:I138)</f>
        <v>967857641059</v>
      </c>
    </row>
    <row r="136" spans="2:9" ht="16.5">
      <c r="B136" s="144" t="s">
        <v>685</v>
      </c>
      <c r="G136" s="165">
        <v>952513284408</v>
      </c>
      <c r="H136" s="165"/>
      <c r="I136" s="165">
        <v>959288150032</v>
      </c>
    </row>
    <row r="137" spans="2:9" ht="16.5">
      <c r="B137" s="144" t="s">
        <v>686</v>
      </c>
      <c r="G137" s="165">
        <f>4585239300+150659727</f>
        <v>4735899027</v>
      </c>
      <c r="H137" s="165"/>
      <c r="I137" s="165">
        <f>8418831300+150659727</f>
        <v>8569491027</v>
      </c>
    </row>
    <row r="138" ht="15" customHeight="1">
      <c r="B138" s="144" t="s">
        <v>687</v>
      </c>
    </row>
    <row r="139" spans="1:9" ht="15" customHeight="1">
      <c r="A139" s="255"/>
      <c r="B139" s="256" t="s">
        <v>688</v>
      </c>
      <c r="C139" s="256"/>
      <c r="D139" s="256"/>
      <c r="E139" s="256"/>
      <c r="F139" s="256"/>
      <c r="G139" s="257">
        <f>SUM(G140:G141)</f>
        <v>73191842176</v>
      </c>
      <c r="H139" s="255"/>
      <c r="I139" s="257">
        <f>SUM(I140:I141)</f>
        <v>269170915636</v>
      </c>
    </row>
    <row r="140" spans="1:9" ht="15" customHeight="1">
      <c r="A140" s="255"/>
      <c r="B140" s="256" t="s">
        <v>689</v>
      </c>
      <c r="C140" s="256"/>
      <c r="D140" s="256"/>
      <c r="E140" s="256"/>
      <c r="F140" s="256"/>
      <c r="G140" s="257">
        <f>126442379356-54269479180</f>
        <v>72172900176</v>
      </c>
      <c r="H140" s="255"/>
      <c r="I140" s="257">
        <v>264318381636</v>
      </c>
    </row>
    <row r="141" spans="2:9" ht="15" customHeight="1">
      <c r="B141" s="228" t="s">
        <v>690</v>
      </c>
      <c r="C141" s="228"/>
      <c r="D141" s="228"/>
      <c r="E141" s="228"/>
      <c r="F141" s="228"/>
      <c r="G141" s="257">
        <f>1018942000</f>
        <v>1018942000</v>
      </c>
      <c r="I141" s="257">
        <v>4852534000</v>
      </c>
    </row>
    <row r="142" spans="7:9" ht="3" customHeight="1">
      <c r="G142" s="166"/>
      <c r="I142" s="166"/>
    </row>
    <row r="143" spans="2:9" ht="16.5">
      <c r="B143" s="161"/>
      <c r="C143" s="161" t="s">
        <v>640</v>
      </c>
      <c r="D143" s="161"/>
      <c r="E143" s="161"/>
      <c r="F143" s="161"/>
      <c r="G143" s="167">
        <f>G135</f>
        <v>957249183435</v>
      </c>
      <c r="H143" s="167"/>
      <c r="I143" s="167">
        <f>I135</f>
        <v>967857641059</v>
      </c>
    </row>
    <row r="144" spans="2:9" ht="3.75" customHeight="1">
      <c r="B144" s="161"/>
      <c r="C144" s="161"/>
      <c r="D144" s="161"/>
      <c r="E144" s="161"/>
      <c r="F144" s="161"/>
      <c r="G144" s="167"/>
      <c r="H144" s="167"/>
      <c r="I144" s="167"/>
    </row>
    <row r="145" spans="2:9" ht="2.25" customHeight="1">
      <c r="B145" s="161"/>
      <c r="C145" s="161"/>
      <c r="D145" s="161"/>
      <c r="E145" s="161"/>
      <c r="F145" s="161"/>
      <c r="G145" s="168"/>
      <c r="H145" s="167"/>
      <c r="I145" s="168"/>
    </row>
    <row r="146" spans="2:9" ht="2.25" customHeight="1">
      <c r="B146" s="161"/>
      <c r="C146" s="161"/>
      <c r="D146" s="161"/>
      <c r="E146" s="161"/>
      <c r="F146" s="161"/>
      <c r="G146" s="258"/>
      <c r="H146" s="167"/>
      <c r="I146" s="258"/>
    </row>
    <row r="147" spans="2:9" ht="70.5" customHeight="1">
      <c r="B147" s="161"/>
      <c r="C147" s="161"/>
      <c r="D147" s="161"/>
      <c r="E147" s="161"/>
      <c r="F147" s="161"/>
      <c r="G147" s="258"/>
      <c r="H147" s="167"/>
      <c r="I147" s="258"/>
    </row>
    <row r="148" spans="2:9" ht="21.75" customHeight="1">
      <c r="B148" s="161"/>
      <c r="C148" s="161"/>
      <c r="D148" s="161"/>
      <c r="E148" s="161"/>
      <c r="F148" s="161"/>
      <c r="G148" s="258"/>
      <c r="H148" s="167"/>
      <c r="I148" s="258"/>
    </row>
    <row r="149" spans="2:4" ht="20.25" customHeight="1">
      <c r="B149" s="161" t="s">
        <v>691</v>
      </c>
      <c r="C149" s="161"/>
      <c r="D149" s="161"/>
    </row>
    <row r="150" spans="2:9" ht="15" customHeight="1">
      <c r="B150" s="362" t="s">
        <v>692</v>
      </c>
      <c r="C150" s="365" t="s">
        <v>693</v>
      </c>
      <c r="D150" s="365"/>
      <c r="E150" s="365"/>
      <c r="F150" s="365" t="s">
        <v>694</v>
      </c>
      <c r="G150" s="365"/>
      <c r="H150" s="366"/>
      <c r="I150" s="365"/>
    </row>
    <row r="151" spans="2:9" ht="16.5">
      <c r="B151" s="363"/>
      <c r="C151" s="259" t="s">
        <v>695</v>
      </c>
      <c r="D151" s="259" t="s">
        <v>696</v>
      </c>
      <c r="E151" s="259" t="s">
        <v>697</v>
      </c>
      <c r="F151" s="367" t="s">
        <v>698</v>
      </c>
      <c r="G151" s="260" t="s">
        <v>696</v>
      </c>
      <c r="H151" s="261"/>
      <c r="I151" s="262" t="s">
        <v>697</v>
      </c>
    </row>
    <row r="152" spans="2:9" ht="16.5">
      <c r="B152" s="363"/>
      <c r="C152" s="259" t="s">
        <v>699</v>
      </c>
      <c r="D152" s="259" t="s">
        <v>700</v>
      </c>
      <c r="E152" s="259" t="s">
        <v>701</v>
      </c>
      <c r="F152" s="368"/>
      <c r="G152" s="260" t="s">
        <v>700</v>
      </c>
      <c r="H152" s="263"/>
      <c r="I152" s="259" t="s">
        <v>701</v>
      </c>
    </row>
    <row r="153" spans="2:9" ht="12.75" customHeight="1">
      <c r="B153" s="364"/>
      <c r="C153" s="264" t="s">
        <v>702</v>
      </c>
      <c r="D153" s="264" t="s">
        <v>702</v>
      </c>
      <c r="E153" s="264"/>
      <c r="F153" s="369"/>
      <c r="G153" s="265"/>
      <c r="H153" s="253"/>
      <c r="I153" s="266"/>
    </row>
    <row r="154" spans="2:9" ht="16.5">
      <c r="B154" s="267" t="s">
        <v>703</v>
      </c>
      <c r="C154" s="268"/>
      <c r="D154" s="268"/>
      <c r="E154" s="268"/>
      <c r="F154" s="268"/>
      <c r="G154" s="383"/>
      <c r="H154" s="384"/>
      <c r="I154" s="268"/>
    </row>
    <row r="155" spans="2:9" ht="16.5">
      <c r="B155" s="269" t="s">
        <v>704</v>
      </c>
      <c r="C155" s="270"/>
      <c r="D155" s="270"/>
      <c r="E155" s="270"/>
      <c r="F155" s="270"/>
      <c r="G155" s="373"/>
      <c r="H155" s="374"/>
      <c r="I155" s="270"/>
    </row>
    <row r="156" spans="2:9" ht="16.5">
      <c r="B156" s="271" t="s">
        <v>705</v>
      </c>
      <c r="C156" s="272"/>
      <c r="D156" s="272"/>
      <c r="E156" s="272"/>
      <c r="F156" s="273"/>
      <c r="G156" s="273"/>
      <c r="H156" s="274"/>
      <c r="I156" s="274"/>
    </row>
    <row r="157" spans="2:9" ht="16.5">
      <c r="B157" s="269" t="s">
        <v>706</v>
      </c>
      <c r="C157" s="270"/>
      <c r="D157" s="270"/>
      <c r="E157" s="270"/>
      <c r="F157" s="275"/>
      <c r="G157" s="275"/>
      <c r="H157" s="276"/>
      <c r="I157" s="276"/>
    </row>
    <row r="158" spans="2:9" ht="16.5">
      <c r="B158" s="277" t="s">
        <v>707</v>
      </c>
      <c r="C158" s="278"/>
      <c r="D158" s="278"/>
      <c r="E158" s="278"/>
      <c r="F158" s="279"/>
      <c r="G158" s="252"/>
      <c r="H158" s="253"/>
      <c r="I158" s="280"/>
    </row>
    <row r="159" spans="2:9" ht="16.5">
      <c r="B159" s="281"/>
      <c r="C159" s="171"/>
      <c r="D159" s="171"/>
      <c r="E159" s="171"/>
      <c r="F159" s="171"/>
      <c r="G159" s="171"/>
      <c r="H159" s="171"/>
      <c r="I159" s="171"/>
    </row>
    <row r="160" spans="1:9" ht="16.5">
      <c r="A160" s="161">
        <v>21</v>
      </c>
      <c r="B160" s="161" t="s">
        <v>708</v>
      </c>
      <c r="C160" s="161"/>
      <c r="D160" s="161"/>
      <c r="E160" s="161"/>
      <c r="F160" s="161"/>
      <c r="G160" s="163"/>
      <c r="H160" s="163"/>
      <c r="I160" s="163"/>
    </row>
    <row r="161" spans="1:9" ht="16.5">
      <c r="A161" s="171"/>
      <c r="B161" s="282"/>
      <c r="C161" s="282"/>
      <c r="D161" s="282"/>
      <c r="E161" s="282"/>
      <c r="F161" s="282"/>
      <c r="G161" s="240"/>
      <c r="H161" s="240"/>
      <c r="I161" s="240"/>
    </row>
    <row r="162" spans="1:9" ht="16.5">
      <c r="A162" s="282" t="s">
        <v>709</v>
      </c>
      <c r="B162" s="282" t="s">
        <v>710</v>
      </c>
      <c r="C162" s="171"/>
      <c r="D162" s="171"/>
      <c r="E162" s="171"/>
      <c r="F162" s="171"/>
      <c r="G162" s="162" t="s">
        <v>521</v>
      </c>
      <c r="H162" s="156"/>
      <c r="I162" s="162">
        <v>41640</v>
      </c>
    </row>
    <row r="163" spans="1:9" ht="16.5">
      <c r="A163" s="171"/>
      <c r="B163" s="171"/>
      <c r="C163" s="171"/>
      <c r="D163" s="171"/>
      <c r="E163" s="171"/>
      <c r="F163" s="171"/>
      <c r="G163" s="156" t="s">
        <v>76</v>
      </c>
      <c r="H163" s="163"/>
      <c r="I163" s="156" t="s">
        <v>76</v>
      </c>
    </row>
    <row r="164" spans="1:9" ht="16.5">
      <c r="A164" s="171"/>
      <c r="B164" s="171" t="s">
        <v>711</v>
      </c>
      <c r="C164" s="171"/>
      <c r="D164" s="171"/>
      <c r="E164" s="171"/>
      <c r="F164" s="171"/>
      <c r="G164" s="171"/>
      <c r="H164" s="171"/>
      <c r="I164" s="171"/>
    </row>
    <row r="165" spans="1:9" ht="16.5">
      <c r="A165" s="171"/>
      <c r="B165" s="171" t="s">
        <v>712</v>
      </c>
      <c r="C165" s="171"/>
      <c r="D165" s="171"/>
      <c r="E165" s="171"/>
      <c r="F165" s="171"/>
      <c r="G165" s="171"/>
      <c r="H165" s="171"/>
      <c r="I165" s="171"/>
    </row>
    <row r="166" spans="1:9" ht="16.5">
      <c r="A166" s="171"/>
      <c r="B166" s="171" t="s">
        <v>711</v>
      </c>
      <c r="C166" s="171"/>
      <c r="D166" s="171"/>
      <c r="E166" s="171"/>
      <c r="F166" s="171"/>
      <c r="G166" s="171"/>
      <c r="H166" s="171"/>
      <c r="I166" s="171"/>
    </row>
    <row r="167" spans="1:9" ht="16.5">
      <c r="A167" s="171"/>
      <c r="B167" s="171" t="s">
        <v>713</v>
      </c>
      <c r="C167" s="171"/>
      <c r="D167" s="171"/>
      <c r="E167" s="171"/>
      <c r="F167" s="171"/>
      <c r="G167" s="171"/>
      <c r="H167" s="171"/>
      <c r="I167" s="171"/>
    </row>
    <row r="168" spans="1:9" ht="16.5">
      <c r="A168" s="171"/>
      <c r="B168" s="171" t="s">
        <v>711</v>
      </c>
      <c r="C168" s="171"/>
      <c r="D168" s="171"/>
      <c r="E168" s="171"/>
      <c r="F168" s="171"/>
      <c r="G168" s="171"/>
      <c r="H168" s="171"/>
      <c r="I168" s="171"/>
    </row>
    <row r="169" spans="1:9" ht="16.5">
      <c r="A169" s="171"/>
      <c r="B169" s="171" t="s">
        <v>714</v>
      </c>
      <c r="C169" s="171"/>
      <c r="D169" s="171"/>
      <c r="E169" s="171"/>
      <c r="F169" s="171"/>
      <c r="G169" s="171"/>
      <c r="H169" s="171"/>
      <c r="I169" s="171"/>
    </row>
    <row r="170" spans="1:9" ht="16.5">
      <c r="A170" s="171"/>
      <c r="B170" s="171" t="s">
        <v>715</v>
      </c>
      <c r="C170" s="171"/>
      <c r="D170" s="171"/>
      <c r="E170" s="171"/>
      <c r="F170" s="171"/>
      <c r="G170" s="171"/>
      <c r="H170" s="171"/>
      <c r="I170" s="171"/>
    </row>
    <row r="171" spans="1:9" ht="16.5">
      <c r="A171" s="171"/>
      <c r="B171" s="171" t="s">
        <v>716</v>
      </c>
      <c r="C171" s="171"/>
      <c r="D171" s="171"/>
      <c r="E171" s="171"/>
      <c r="F171" s="171"/>
      <c r="G171" s="171"/>
      <c r="H171" s="171"/>
      <c r="I171" s="171"/>
    </row>
    <row r="172" spans="1:9" ht="5.25" customHeight="1">
      <c r="A172" s="171"/>
      <c r="B172" s="171"/>
      <c r="C172" s="171"/>
      <c r="D172" s="171"/>
      <c r="E172" s="171"/>
      <c r="F172" s="171"/>
      <c r="G172" s="166"/>
      <c r="H172" s="171"/>
      <c r="I172" s="166"/>
    </row>
    <row r="173" spans="1:9" ht="16.5">
      <c r="A173" s="171"/>
      <c r="B173" s="282" t="s">
        <v>717</v>
      </c>
      <c r="C173" s="282"/>
      <c r="D173" s="282"/>
      <c r="E173" s="171"/>
      <c r="F173" s="171"/>
      <c r="G173" s="171"/>
      <c r="H173" s="171"/>
      <c r="I173" s="171"/>
    </row>
    <row r="174" spans="1:9" ht="4.5" customHeight="1">
      <c r="A174" s="171"/>
      <c r="B174" s="282"/>
      <c r="C174" s="282"/>
      <c r="D174" s="282"/>
      <c r="E174" s="171"/>
      <c r="F174" s="171"/>
      <c r="G174" s="171"/>
      <c r="H174" s="171"/>
      <c r="I174" s="171"/>
    </row>
    <row r="175" spans="1:9" ht="3.75" customHeight="1">
      <c r="A175" s="171"/>
      <c r="B175" s="282"/>
      <c r="C175" s="282"/>
      <c r="D175" s="282"/>
      <c r="E175" s="171"/>
      <c r="F175" s="171"/>
      <c r="G175" s="170"/>
      <c r="H175" s="171"/>
      <c r="I175" s="170"/>
    </row>
    <row r="176" spans="1:9" ht="16.5">
      <c r="A176" s="171"/>
      <c r="B176" s="282"/>
      <c r="C176" s="282"/>
      <c r="D176" s="282"/>
      <c r="E176" s="171"/>
      <c r="F176" s="171"/>
      <c r="G176" s="171"/>
      <c r="H176" s="171"/>
      <c r="I176" s="171"/>
    </row>
    <row r="177" spans="1:9" ht="16.5">
      <c r="A177" s="283" t="s">
        <v>718</v>
      </c>
      <c r="B177" s="282" t="s">
        <v>719</v>
      </c>
      <c r="C177" s="171"/>
      <c r="D177" s="171"/>
      <c r="E177" s="171"/>
      <c r="F177" s="171"/>
      <c r="G177" s="162" t="s">
        <v>521</v>
      </c>
      <c r="H177" s="156"/>
      <c r="I177" s="162">
        <v>41640</v>
      </c>
    </row>
    <row r="178" spans="1:9" ht="16.5">
      <c r="A178" s="283"/>
      <c r="B178" s="282"/>
      <c r="C178" s="171"/>
      <c r="D178" s="171"/>
      <c r="E178" s="171"/>
      <c r="F178" s="171"/>
      <c r="G178" s="156" t="s">
        <v>76</v>
      </c>
      <c r="H178" s="163"/>
      <c r="I178" s="156" t="s">
        <v>76</v>
      </c>
    </row>
    <row r="179" spans="1:9" ht="16.5">
      <c r="A179" s="171"/>
      <c r="B179" s="284" t="s">
        <v>720</v>
      </c>
      <c r="C179" s="171"/>
      <c r="D179" s="171"/>
      <c r="E179" s="171"/>
      <c r="F179" s="171"/>
      <c r="G179" s="171"/>
      <c r="H179" s="171"/>
      <c r="I179" s="171"/>
    </row>
    <row r="180" spans="1:9" ht="16.5">
      <c r="A180" s="171"/>
      <c r="B180" s="171" t="s">
        <v>721</v>
      </c>
      <c r="C180" s="171"/>
      <c r="D180" s="171"/>
      <c r="E180" s="171"/>
      <c r="F180" s="171"/>
      <c r="G180" s="171"/>
      <c r="H180" s="171"/>
      <c r="I180" s="171"/>
    </row>
    <row r="181" spans="1:9" ht="16.5">
      <c r="A181" s="171"/>
      <c r="B181" s="171" t="s">
        <v>722</v>
      </c>
      <c r="C181" s="171"/>
      <c r="D181" s="171"/>
      <c r="E181" s="171"/>
      <c r="F181" s="171"/>
      <c r="G181" s="171"/>
      <c r="H181" s="171"/>
      <c r="I181" s="171"/>
    </row>
    <row r="182" spans="1:9" ht="16.5">
      <c r="A182" s="171"/>
      <c r="B182" s="171" t="s">
        <v>723</v>
      </c>
      <c r="C182" s="171"/>
      <c r="D182" s="171"/>
      <c r="E182" s="171"/>
      <c r="F182" s="171"/>
      <c r="G182" s="171"/>
      <c r="H182" s="171"/>
      <c r="I182" s="171"/>
    </row>
    <row r="183" spans="1:9" ht="16.5">
      <c r="A183" s="171"/>
      <c r="B183" s="171" t="s">
        <v>724</v>
      </c>
      <c r="C183" s="171"/>
      <c r="D183" s="171"/>
      <c r="E183" s="171"/>
      <c r="F183" s="171"/>
      <c r="G183" s="171"/>
      <c r="H183" s="171"/>
      <c r="I183" s="171"/>
    </row>
    <row r="184" spans="1:9" ht="4.5" customHeight="1">
      <c r="A184" s="171"/>
      <c r="B184" s="171"/>
      <c r="C184" s="171"/>
      <c r="D184" s="171"/>
      <c r="E184" s="171"/>
      <c r="F184" s="171"/>
      <c r="G184" s="166"/>
      <c r="H184" s="171"/>
      <c r="I184" s="166"/>
    </row>
    <row r="185" ht="16.5">
      <c r="B185" s="161" t="s">
        <v>719</v>
      </c>
    </row>
    <row r="186" ht="3.75" customHeight="1"/>
    <row r="187" spans="7:9" ht="3" customHeight="1">
      <c r="G187" s="170"/>
      <c r="I187" s="170"/>
    </row>
  </sheetData>
  <sheetProtection/>
  <mergeCells count="12">
    <mergeCell ref="G155:H155"/>
    <mergeCell ref="D16:D17"/>
    <mergeCell ref="E16:F17"/>
    <mergeCell ref="G16:G17"/>
    <mergeCell ref="G154:H154"/>
    <mergeCell ref="I16:I17"/>
    <mergeCell ref="B150:B153"/>
    <mergeCell ref="C150:E150"/>
    <mergeCell ref="F150:I150"/>
    <mergeCell ref="F151:F153"/>
    <mergeCell ref="A19:C19"/>
    <mergeCell ref="A21:B21"/>
  </mergeCells>
  <printOptions/>
  <pageMargins left="0.8661417322834646" right="0.3937007874015748" top="0.9055118110236221"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43"/>
  <sheetViews>
    <sheetView zoomScalePageLayoutView="0" workbookViewId="0" topLeftCell="C10">
      <selection activeCell="L37" sqref="L37"/>
    </sheetView>
  </sheetViews>
  <sheetFormatPr defaultColWidth="9.140625" defaultRowHeight="15"/>
  <cols>
    <col min="1" max="1" width="4.140625" style="174" customWidth="1"/>
    <col min="2" max="3" width="9.140625" style="174" customWidth="1"/>
    <col min="4" max="4" width="11.8515625" style="174" customWidth="1"/>
    <col min="5" max="5" width="0.71875" style="174" customWidth="1"/>
    <col min="6" max="6" width="11.140625" style="174" customWidth="1"/>
    <col min="7" max="7" width="0.71875" style="174" customWidth="1"/>
    <col min="8" max="8" width="10.8515625" style="174" customWidth="1"/>
    <col min="9" max="9" width="0.85546875" style="174" customWidth="1"/>
    <col min="10" max="10" width="12.00390625" style="174" customWidth="1"/>
    <col min="11" max="11" width="0.71875" style="174" customWidth="1"/>
    <col min="12" max="12" width="9.140625" style="174" customWidth="1"/>
    <col min="13" max="13" width="0.71875" style="174" customWidth="1"/>
    <col min="14" max="14" width="12.8515625" style="174" customWidth="1"/>
    <col min="15" max="15" width="0.71875" style="174" customWidth="1"/>
    <col min="16" max="16" width="11.421875" style="174" customWidth="1"/>
    <col min="17" max="17" width="0.71875" style="174" customWidth="1"/>
    <col min="18" max="18" width="11.7109375" style="174" customWidth="1"/>
    <col min="19" max="19" width="0.71875" style="174" customWidth="1"/>
    <col min="20" max="20" width="16.8515625" style="174" customWidth="1"/>
    <col min="21" max="16384" width="9.140625" style="174" customWidth="1"/>
  </cols>
  <sheetData>
    <row r="1" spans="2:20" ht="14.25" customHeight="1">
      <c r="B1" s="175" t="s">
        <v>596</v>
      </c>
      <c r="C1" s="176"/>
      <c r="D1" s="176"/>
      <c r="E1" s="177"/>
      <c r="F1" s="177"/>
      <c r="G1" s="177"/>
      <c r="H1" s="177"/>
      <c r="I1" s="177"/>
      <c r="J1" s="177"/>
      <c r="K1" s="177"/>
      <c r="L1" s="177"/>
      <c r="M1" s="177"/>
      <c r="N1" s="177"/>
      <c r="O1" s="177"/>
      <c r="P1" s="177"/>
      <c r="Q1" s="177"/>
      <c r="R1" s="177"/>
      <c r="S1" s="177"/>
      <c r="T1" s="177"/>
    </row>
    <row r="2" spans="2:20" ht="13.5" customHeight="1">
      <c r="B2" s="178"/>
      <c r="C2" s="178"/>
      <c r="D2" s="179"/>
      <c r="E2" s="180"/>
      <c r="F2" s="179"/>
      <c r="G2" s="180"/>
      <c r="H2" s="179"/>
      <c r="I2" s="180"/>
      <c r="J2" s="179"/>
      <c r="K2" s="180"/>
      <c r="L2" s="179"/>
      <c r="M2" s="180"/>
      <c r="N2" s="179"/>
      <c r="O2" s="180"/>
      <c r="P2" s="179"/>
      <c r="Q2" s="180"/>
      <c r="R2" s="179"/>
      <c r="S2" s="180"/>
      <c r="T2" s="181" t="s">
        <v>565</v>
      </c>
    </row>
    <row r="3" spans="2:20" ht="33.75" customHeight="1">
      <c r="B3" s="385" t="s">
        <v>566</v>
      </c>
      <c r="C3" s="385"/>
      <c r="D3" s="182"/>
      <c r="E3" s="183"/>
      <c r="F3" s="216" t="s">
        <v>597</v>
      </c>
      <c r="G3" s="217"/>
      <c r="H3" s="216" t="s">
        <v>598</v>
      </c>
      <c r="I3" s="217"/>
      <c r="J3" s="216" t="s">
        <v>599</v>
      </c>
      <c r="K3" s="217"/>
      <c r="L3" s="216" t="s">
        <v>600</v>
      </c>
      <c r="M3" s="218"/>
      <c r="N3" s="219" t="s">
        <v>601</v>
      </c>
      <c r="O3" s="218"/>
      <c r="P3" s="220" t="s">
        <v>602</v>
      </c>
      <c r="Q3" s="221"/>
      <c r="R3" s="216" t="s">
        <v>603</v>
      </c>
      <c r="S3" s="185"/>
      <c r="T3" s="184" t="s">
        <v>572</v>
      </c>
    </row>
    <row r="4" spans="1:20" ht="15">
      <c r="A4" s="186" t="s">
        <v>573</v>
      </c>
      <c r="B4" s="187" t="s">
        <v>604</v>
      </c>
      <c r="C4" s="187"/>
      <c r="D4" s="187"/>
      <c r="E4" s="183"/>
      <c r="F4" s="188"/>
      <c r="G4" s="189"/>
      <c r="H4" s="188"/>
      <c r="I4" s="183"/>
      <c r="J4" s="188"/>
      <c r="K4" s="183"/>
      <c r="L4" s="188"/>
      <c r="M4" s="188"/>
      <c r="N4" s="188"/>
      <c r="O4" s="188"/>
      <c r="P4" s="188"/>
      <c r="Q4" s="185"/>
      <c r="R4" s="188"/>
      <c r="S4" s="185"/>
      <c r="T4" s="188"/>
    </row>
    <row r="5" spans="1:20" ht="15">
      <c r="A5" s="186" t="s">
        <v>388</v>
      </c>
      <c r="B5" s="187" t="s">
        <v>575</v>
      </c>
      <c r="C5" s="187"/>
      <c r="D5" s="187"/>
      <c r="E5" s="190"/>
      <c r="F5" s="190"/>
      <c r="G5" s="190"/>
      <c r="H5" s="190"/>
      <c r="I5" s="190"/>
      <c r="J5" s="190"/>
      <c r="K5" s="190"/>
      <c r="L5" s="190"/>
      <c r="M5" s="190"/>
      <c r="N5" s="190">
        <v>1021959443</v>
      </c>
      <c r="O5" s="190"/>
      <c r="P5" s="190"/>
      <c r="Q5" s="190"/>
      <c r="R5" s="190"/>
      <c r="S5" s="190"/>
      <c r="T5" s="190">
        <f aca="true" t="shared" si="0" ref="T5:T11">SUM(F5:R5)</f>
        <v>1021959443</v>
      </c>
    </row>
    <row r="6" spans="1:20" ht="15">
      <c r="A6" s="191"/>
      <c r="B6" s="192" t="s">
        <v>605</v>
      </c>
      <c r="C6" s="192"/>
      <c r="D6" s="192"/>
      <c r="E6" s="193"/>
      <c r="F6" s="193"/>
      <c r="G6" s="193"/>
      <c r="H6" s="193"/>
      <c r="I6" s="193"/>
      <c r="J6" s="193"/>
      <c r="K6" s="193"/>
      <c r="L6" s="193"/>
      <c r="M6" s="193"/>
      <c r="N6" s="193">
        <v>40000000</v>
      </c>
      <c r="O6" s="193"/>
      <c r="P6" s="193"/>
      <c r="Q6" s="193"/>
      <c r="R6" s="193"/>
      <c r="S6" s="193"/>
      <c r="T6" s="193">
        <f t="shared" si="0"/>
        <v>40000000</v>
      </c>
    </row>
    <row r="7" spans="1:20" ht="15">
      <c r="A7" s="191"/>
      <c r="B7" s="192" t="s">
        <v>606</v>
      </c>
      <c r="C7" s="192"/>
      <c r="D7" s="192"/>
      <c r="E7" s="193"/>
      <c r="F7" s="193"/>
      <c r="G7" s="193"/>
      <c r="H7" s="193"/>
      <c r="I7" s="193"/>
      <c r="J7" s="193"/>
      <c r="K7" s="193"/>
      <c r="L7" s="193"/>
      <c r="M7" s="193"/>
      <c r="N7" s="193"/>
      <c r="O7" s="193"/>
      <c r="P7" s="193"/>
      <c r="Q7" s="193"/>
      <c r="R7" s="193"/>
      <c r="S7" s="193"/>
      <c r="T7" s="193">
        <f t="shared" si="0"/>
        <v>0</v>
      </c>
    </row>
    <row r="8" spans="1:20" ht="15">
      <c r="A8" s="191"/>
      <c r="B8" s="192" t="s">
        <v>607</v>
      </c>
      <c r="C8" s="192"/>
      <c r="D8" s="192"/>
      <c r="E8" s="193"/>
      <c r="F8" s="193"/>
      <c r="G8" s="193"/>
      <c r="H8" s="193"/>
      <c r="I8" s="193"/>
      <c r="J8" s="193"/>
      <c r="K8" s="193"/>
      <c r="L8" s="193"/>
      <c r="M8" s="193"/>
      <c r="N8" s="193"/>
      <c r="O8" s="193"/>
      <c r="P8" s="193"/>
      <c r="Q8" s="193"/>
      <c r="R8" s="193"/>
      <c r="S8" s="193"/>
      <c r="T8" s="193">
        <f t="shared" si="0"/>
        <v>0</v>
      </c>
    </row>
    <row r="9" spans="1:20" ht="15">
      <c r="A9" s="191"/>
      <c r="B9" s="192" t="s">
        <v>578</v>
      </c>
      <c r="C9" s="192"/>
      <c r="D9" s="192"/>
      <c r="E9" s="193"/>
      <c r="F9" s="193"/>
      <c r="G9" s="193"/>
      <c r="H9" s="193"/>
      <c r="I9" s="193"/>
      <c r="J9" s="193"/>
      <c r="K9" s="193"/>
      <c r="L9" s="193"/>
      <c r="M9" s="193"/>
      <c r="N9" s="193">
        <v>0</v>
      </c>
      <c r="O9" s="193"/>
      <c r="P9" s="193"/>
      <c r="Q9" s="193"/>
      <c r="R9" s="193"/>
      <c r="S9" s="193"/>
      <c r="T9" s="193">
        <f t="shared" si="0"/>
        <v>0</v>
      </c>
    </row>
    <row r="10" spans="1:20" ht="15">
      <c r="A10" s="191"/>
      <c r="B10" s="192" t="s">
        <v>580</v>
      </c>
      <c r="C10" s="192"/>
      <c r="D10" s="192"/>
      <c r="E10" s="193"/>
      <c r="F10" s="193"/>
      <c r="G10" s="193"/>
      <c r="H10" s="193"/>
      <c r="I10" s="193"/>
      <c r="J10" s="193"/>
      <c r="K10" s="193"/>
      <c r="L10" s="193"/>
      <c r="M10" s="193"/>
      <c r="N10" s="193">
        <v>0</v>
      </c>
      <c r="O10" s="193"/>
      <c r="P10" s="193"/>
      <c r="Q10" s="193"/>
      <c r="R10" s="193"/>
      <c r="S10" s="193"/>
      <c r="T10" s="193">
        <f t="shared" si="0"/>
        <v>0</v>
      </c>
    </row>
    <row r="11" spans="1:20" ht="15">
      <c r="A11" s="191"/>
      <c r="B11" s="192" t="s">
        <v>608</v>
      </c>
      <c r="C11" s="192"/>
      <c r="D11" s="192"/>
      <c r="E11" s="193"/>
      <c r="F11" s="193"/>
      <c r="G11" s="193"/>
      <c r="H11" s="193"/>
      <c r="I11" s="193"/>
      <c r="J11" s="193"/>
      <c r="K11" s="193"/>
      <c r="L11" s="193"/>
      <c r="M11" s="193"/>
      <c r="N11" s="193">
        <v>0</v>
      </c>
      <c r="O11" s="193"/>
      <c r="P11" s="193"/>
      <c r="Q11" s="193"/>
      <c r="R11" s="193"/>
      <c r="S11" s="193"/>
      <c r="T11" s="193">
        <f t="shared" si="0"/>
        <v>0</v>
      </c>
    </row>
    <row r="12" spans="1:20" ht="3" customHeight="1">
      <c r="A12" s="191"/>
      <c r="B12" s="192"/>
      <c r="C12" s="192"/>
      <c r="D12" s="192"/>
      <c r="E12" s="193"/>
      <c r="F12" s="194"/>
      <c r="G12" s="193"/>
      <c r="H12" s="194"/>
      <c r="I12" s="193"/>
      <c r="J12" s="194"/>
      <c r="K12" s="193"/>
      <c r="L12" s="194"/>
      <c r="M12" s="193"/>
      <c r="N12" s="194"/>
      <c r="O12" s="193"/>
      <c r="P12" s="194"/>
      <c r="Q12" s="193"/>
      <c r="R12" s="194"/>
      <c r="S12" s="193"/>
      <c r="T12" s="194"/>
    </row>
    <row r="13" spans="1:20" ht="15">
      <c r="A13" s="195" t="s">
        <v>406</v>
      </c>
      <c r="B13" s="187" t="s">
        <v>582</v>
      </c>
      <c r="C13" s="187"/>
      <c r="D13" s="187"/>
      <c r="E13" s="190"/>
      <c r="F13" s="190">
        <f>F5+F6+F7+F8-F10-F11</f>
        <v>0</v>
      </c>
      <c r="G13" s="190"/>
      <c r="H13" s="190">
        <f>H5+H6+H7+H8-H10-H11</f>
        <v>0</v>
      </c>
      <c r="I13" s="190"/>
      <c r="J13" s="190">
        <f>J5+J6+J7+J8-J10-J11</f>
        <v>0</v>
      </c>
      <c r="K13" s="190"/>
      <c r="L13" s="190">
        <f>L5+L6+L7+L8-L10-L11</f>
        <v>0</v>
      </c>
      <c r="M13" s="190"/>
      <c r="N13" s="190">
        <f>N5+N6+N7+N8+N9-N10-N11</f>
        <v>1061959443</v>
      </c>
      <c r="O13" s="190"/>
      <c r="P13" s="190">
        <f>P5+P6+P7+P8-P10-P11</f>
        <v>0</v>
      </c>
      <c r="Q13" s="190"/>
      <c r="R13" s="190">
        <f>R5+R6+R7+R8-R10-R11</f>
        <v>0</v>
      </c>
      <c r="S13" s="190"/>
      <c r="T13" s="190">
        <f>T5+T6+T7+T8+T9-T10-T11</f>
        <v>1061959443</v>
      </c>
    </row>
    <row r="14" spans="1:20" ht="3" customHeight="1">
      <c r="A14" s="195"/>
      <c r="B14" s="187"/>
      <c r="C14" s="187"/>
      <c r="D14" s="187"/>
      <c r="E14" s="190"/>
      <c r="F14" s="196"/>
      <c r="G14" s="190"/>
      <c r="H14" s="196"/>
      <c r="I14" s="190"/>
      <c r="J14" s="196"/>
      <c r="K14" s="190"/>
      <c r="L14" s="196"/>
      <c r="M14" s="190"/>
      <c r="N14" s="196"/>
      <c r="O14" s="190"/>
      <c r="P14" s="196"/>
      <c r="Q14" s="190"/>
      <c r="R14" s="196"/>
      <c r="S14" s="190"/>
      <c r="T14" s="196"/>
    </row>
    <row r="15" spans="1:20" ht="3" customHeight="1">
      <c r="A15" s="195"/>
      <c r="B15" s="187"/>
      <c r="C15" s="187"/>
      <c r="D15" s="187"/>
      <c r="E15" s="190"/>
      <c r="F15" s="190"/>
      <c r="G15" s="190"/>
      <c r="H15" s="190"/>
      <c r="I15" s="190"/>
      <c r="J15" s="190"/>
      <c r="K15" s="190"/>
      <c r="L15" s="190"/>
      <c r="M15" s="190"/>
      <c r="N15" s="190"/>
      <c r="O15" s="190"/>
      <c r="P15" s="190"/>
      <c r="Q15" s="190"/>
      <c r="R15" s="190"/>
      <c r="S15" s="190"/>
      <c r="T15" s="190"/>
    </row>
    <row r="16" spans="1:20" ht="18.75" customHeight="1">
      <c r="A16" s="186" t="s">
        <v>583</v>
      </c>
      <c r="B16" s="197" t="s">
        <v>584</v>
      </c>
      <c r="C16" s="197"/>
      <c r="D16" s="197"/>
      <c r="E16" s="183"/>
      <c r="F16" s="198"/>
      <c r="G16" s="189"/>
      <c r="H16" s="198"/>
      <c r="I16" s="183"/>
      <c r="J16" s="198"/>
      <c r="K16" s="183"/>
      <c r="L16" s="198"/>
      <c r="M16" s="222"/>
      <c r="N16" s="198"/>
      <c r="O16" s="222"/>
      <c r="P16" s="198"/>
      <c r="Q16" s="185"/>
      <c r="R16" s="198"/>
      <c r="S16" s="185"/>
      <c r="T16" s="198"/>
    </row>
    <row r="17" spans="1:20" ht="15">
      <c r="A17" s="186" t="s">
        <v>388</v>
      </c>
      <c r="B17" s="187" t="s">
        <v>575</v>
      </c>
      <c r="C17" s="187"/>
      <c r="D17" s="187"/>
      <c r="E17" s="183"/>
      <c r="F17" s="190"/>
      <c r="G17" s="190"/>
      <c r="H17" s="190"/>
      <c r="I17" s="190"/>
      <c r="J17" s="190"/>
      <c r="K17" s="190"/>
      <c r="L17" s="190"/>
      <c r="M17" s="190"/>
      <c r="N17" s="190">
        <v>982304486</v>
      </c>
      <c r="O17" s="190"/>
      <c r="P17" s="190"/>
      <c r="Q17" s="190"/>
      <c r="R17" s="190"/>
      <c r="S17" s="190"/>
      <c r="T17" s="190">
        <f>SUM(F17:R17)</f>
        <v>982304486</v>
      </c>
    </row>
    <row r="18" spans="1:20" ht="15">
      <c r="A18" s="191"/>
      <c r="B18" s="192" t="s">
        <v>585</v>
      </c>
      <c r="C18" s="192"/>
      <c r="D18" s="192"/>
      <c r="E18" s="183"/>
      <c r="F18" s="193"/>
      <c r="G18" s="193"/>
      <c r="H18" s="193"/>
      <c r="I18" s="193"/>
      <c r="J18" s="193"/>
      <c r="K18" s="193"/>
      <c r="L18" s="193"/>
      <c r="M18" s="193"/>
      <c r="N18" s="193">
        <v>36231381</v>
      </c>
      <c r="O18" s="193"/>
      <c r="P18" s="193"/>
      <c r="Q18" s="193"/>
      <c r="R18" s="193"/>
      <c r="S18" s="193"/>
      <c r="T18" s="193">
        <f>SUM(F18:R18)</f>
        <v>36231381</v>
      </c>
    </row>
    <row r="19" spans="1:20" s="227" customFormat="1" ht="3" customHeight="1">
      <c r="A19" s="223"/>
      <c r="B19" s="224"/>
      <c r="C19" s="224"/>
      <c r="D19" s="224"/>
      <c r="E19" s="225"/>
      <c r="F19" s="226"/>
      <c r="G19" s="226"/>
      <c r="H19" s="226"/>
      <c r="I19" s="226"/>
      <c r="J19" s="226"/>
      <c r="K19" s="226"/>
      <c r="L19" s="226"/>
      <c r="M19" s="226"/>
      <c r="N19" s="226"/>
      <c r="O19" s="226"/>
      <c r="P19" s="226"/>
      <c r="Q19" s="226"/>
      <c r="R19" s="226"/>
      <c r="S19" s="226"/>
      <c r="T19" s="226"/>
    </row>
    <row r="20" spans="1:20" ht="15">
      <c r="A20" s="191"/>
      <c r="B20" s="192" t="s">
        <v>609</v>
      </c>
      <c r="C20" s="192"/>
      <c r="D20" s="192"/>
      <c r="E20" s="183"/>
      <c r="F20" s="193"/>
      <c r="G20" s="193"/>
      <c r="H20" s="193"/>
      <c r="I20" s="193"/>
      <c r="J20" s="193"/>
      <c r="K20" s="193"/>
      <c r="L20" s="193"/>
      <c r="M20" s="193"/>
      <c r="N20" s="193"/>
      <c r="O20" s="193"/>
      <c r="P20" s="193"/>
      <c r="Q20" s="193"/>
      <c r="R20" s="193"/>
      <c r="S20" s="193"/>
      <c r="T20" s="193">
        <f>SUM(F20:R20)</f>
        <v>0</v>
      </c>
    </row>
    <row r="21" spans="1:20" ht="15">
      <c r="A21" s="191"/>
      <c r="B21" s="192" t="s">
        <v>580</v>
      </c>
      <c r="C21" s="192"/>
      <c r="D21" s="192"/>
      <c r="E21" s="183"/>
      <c r="F21" s="193"/>
      <c r="G21" s="193"/>
      <c r="H21" s="193"/>
      <c r="I21" s="193"/>
      <c r="J21" s="193"/>
      <c r="K21" s="193"/>
      <c r="L21" s="193"/>
      <c r="M21" s="193"/>
      <c r="N21" s="193"/>
      <c r="O21" s="193"/>
      <c r="P21" s="193"/>
      <c r="Q21" s="193"/>
      <c r="R21" s="193"/>
      <c r="S21" s="193"/>
      <c r="T21" s="193">
        <f>SUM(F21:R21)</f>
        <v>0</v>
      </c>
    </row>
    <row r="22" spans="1:20" ht="15">
      <c r="A22" s="191"/>
      <c r="B22" s="192" t="s">
        <v>610</v>
      </c>
      <c r="C22" s="192"/>
      <c r="D22" s="192"/>
      <c r="E22" s="183"/>
      <c r="F22" s="193"/>
      <c r="G22" s="193"/>
      <c r="H22" s="193"/>
      <c r="I22" s="193"/>
      <c r="J22" s="193"/>
      <c r="K22" s="193"/>
      <c r="L22" s="193"/>
      <c r="M22" s="193"/>
      <c r="N22" s="193">
        <v>0</v>
      </c>
      <c r="O22" s="193"/>
      <c r="P22" s="193"/>
      <c r="Q22" s="193"/>
      <c r="R22" s="193"/>
      <c r="S22" s="193"/>
      <c r="T22" s="193">
        <f>SUM(F22:R22)</f>
        <v>0</v>
      </c>
    </row>
    <row r="23" spans="1:20" ht="3.75" customHeight="1">
      <c r="A23" s="191"/>
      <c r="B23" s="192"/>
      <c r="C23" s="192"/>
      <c r="D23" s="192"/>
      <c r="E23" s="183"/>
      <c r="F23" s="194"/>
      <c r="G23" s="193"/>
      <c r="H23" s="194"/>
      <c r="I23" s="193"/>
      <c r="J23" s="194"/>
      <c r="K23" s="193"/>
      <c r="L23" s="194"/>
      <c r="M23" s="193"/>
      <c r="N23" s="194"/>
      <c r="O23" s="193"/>
      <c r="P23" s="194"/>
      <c r="Q23" s="193"/>
      <c r="R23" s="194"/>
      <c r="S23" s="193"/>
      <c r="T23" s="194"/>
    </row>
    <row r="24" spans="1:20" ht="18.75" customHeight="1">
      <c r="A24" s="195" t="s">
        <v>406</v>
      </c>
      <c r="B24" s="187" t="s">
        <v>582</v>
      </c>
      <c r="C24" s="187"/>
      <c r="D24" s="187"/>
      <c r="E24" s="183"/>
      <c r="F24" s="190">
        <f>F17++F18+F20-F21-F22</f>
        <v>0</v>
      </c>
      <c r="G24" s="190"/>
      <c r="H24" s="190">
        <f>H17++H18+H20-H21-H22</f>
        <v>0</v>
      </c>
      <c r="I24" s="190"/>
      <c r="J24" s="190">
        <f>J17++J18+J20-J21-J22</f>
        <v>0</v>
      </c>
      <c r="K24" s="190"/>
      <c r="L24" s="190">
        <f>L17++L18+L20-L21-L22</f>
        <v>0</v>
      </c>
      <c r="M24" s="190"/>
      <c r="N24" s="190">
        <f>N17++N18+N20-N21-N22</f>
        <v>1018535867</v>
      </c>
      <c r="O24" s="190"/>
      <c r="P24" s="190">
        <f>P17++P18+P20-P21-P22</f>
        <v>0</v>
      </c>
      <c r="Q24" s="190"/>
      <c r="R24" s="190">
        <f>R17++R18+R20-R21-R22</f>
        <v>0</v>
      </c>
      <c r="S24" s="190"/>
      <c r="T24" s="190">
        <f>T17++T18+T20-T21-T22</f>
        <v>1018535867</v>
      </c>
    </row>
    <row r="25" spans="1:20" ht="3" customHeight="1">
      <c r="A25" s="195"/>
      <c r="B25" s="187"/>
      <c r="C25" s="187"/>
      <c r="D25" s="187"/>
      <c r="E25" s="183"/>
      <c r="F25" s="190"/>
      <c r="G25" s="190"/>
      <c r="H25" s="190"/>
      <c r="I25" s="190"/>
      <c r="J25" s="190"/>
      <c r="K25" s="190"/>
      <c r="L25" s="190"/>
      <c r="M25" s="190"/>
      <c r="N25" s="190"/>
      <c r="O25" s="190"/>
      <c r="P25" s="190"/>
      <c r="Q25" s="190"/>
      <c r="R25" s="190"/>
      <c r="S25" s="190"/>
      <c r="T25" s="190"/>
    </row>
    <row r="26" spans="1:20" ht="3" customHeight="1">
      <c r="A26" s="195"/>
      <c r="B26" s="187"/>
      <c r="C26" s="187"/>
      <c r="D26" s="187"/>
      <c r="E26" s="183"/>
      <c r="F26" s="199"/>
      <c r="G26" s="190"/>
      <c r="H26" s="199"/>
      <c r="I26" s="190"/>
      <c r="J26" s="199"/>
      <c r="K26" s="190"/>
      <c r="L26" s="199"/>
      <c r="M26" s="190"/>
      <c r="N26" s="199"/>
      <c r="O26" s="190"/>
      <c r="P26" s="199"/>
      <c r="Q26" s="190"/>
      <c r="R26" s="199"/>
      <c r="S26" s="190"/>
      <c r="T26" s="199"/>
    </row>
    <row r="27" spans="1:20" ht="7.5" customHeight="1">
      <c r="A27" s="195"/>
      <c r="B27" s="187"/>
      <c r="C27" s="187"/>
      <c r="D27" s="187"/>
      <c r="E27" s="183"/>
      <c r="F27" s="190"/>
      <c r="G27" s="190"/>
      <c r="H27" s="190"/>
      <c r="I27" s="190"/>
      <c r="J27" s="190"/>
      <c r="K27" s="190"/>
      <c r="L27" s="190"/>
      <c r="M27" s="190"/>
      <c r="N27" s="190"/>
      <c r="O27" s="190"/>
      <c r="P27" s="190"/>
      <c r="Q27" s="190"/>
      <c r="R27" s="190"/>
      <c r="S27" s="190"/>
      <c r="T27" s="190"/>
    </row>
    <row r="28" spans="1:20" ht="15">
      <c r="A28" s="186" t="s">
        <v>587</v>
      </c>
      <c r="B28" s="197" t="s">
        <v>611</v>
      </c>
      <c r="C28" s="197"/>
      <c r="D28" s="197"/>
      <c r="E28" s="183"/>
      <c r="F28" s="200"/>
      <c r="G28" s="201"/>
      <c r="H28" s="200"/>
      <c r="I28" s="183"/>
      <c r="J28" s="200"/>
      <c r="K28" s="183"/>
      <c r="L28" s="200"/>
      <c r="M28" s="200"/>
      <c r="N28" s="200"/>
      <c r="O28" s="200"/>
      <c r="P28" s="200"/>
      <c r="Q28" s="185"/>
      <c r="R28" s="200"/>
      <c r="S28" s="185"/>
      <c r="T28" s="200"/>
    </row>
    <row r="29" spans="1:20" ht="15">
      <c r="A29" s="191"/>
      <c r="B29" s="187" t="s">
        <v>589</v>
      </c>
      <c r="C29" s="187"/>
      <c r="D29" s="187"/>
      <c r="E29" s="183"/>
      <c r="F29" s="190">
        <f>F5-F17</f>
        <v>0</v>
      </c>
      <c r="G29" s="190"/>
      <c r="H29" s="190">
        <f>H5-H17</f>
        <v>0</v>
      </c>
      <c r="I29" s="190"/>
      <c r="J29" s="190">
        <f>J5-J17</f>
        <v>0</v>
      </c>
      <c r="K29" s="190"/>
      <c r="L29" s="190">
        <f>L5-L17</f>
        <v>0</v>
      </c>
      <c r="M29" s="190"/>
      <c r="N29" s="190">
        <f>N5-N17</f>
        <v>39654957</v>
      </c>
      <c r="O29" s="190"/>
      <c r="P29" s="190">
        <f>P5-P17</f>
        <v>0</v>
      </c>
      <c r="Q29" s="190"/>
      <c r="R29" s="190">
        <f>R5-R17</f>
        <v>0</v>
      </c>
      <c r="S29" s="190"/>
      <c r="T29" s="190">
        <f>T5-T17</f>
        <v>39654957</v>
      </c>
    </row>
    <row r="30" spans="1:20" ht="3.75" customHeight="1">
      <c r="A30" s="191"/>
      <c r="B30" s="187"/>
      <c r="C30" s="187"/>
      <c r="D30" s="187"/>
      <c r="E30" s="183"/>
      <c r="F30" s="196"/>
      <c r="G30" s="190"/>
      <c r="H30" s="196"/>
      <c r="I30" s="190"/>
      <c r="J30" s="196"/>
      <c r="K30" s="190"/>
      <c r="L30" s="196"/>
      <c r="M30" s="190"/>
      <c r="N30" s="196"/>
      <c r="O30" s="190"/>
      <c r="P30" s="196"/>
      <c r="Q30" s="190"/>
      <c r="R30" s="196"/>
      <c r="S30" s="190"/>
      <c r="T30" s="196"/>
    </row>
    <row r="31" spans="1:20" ht="15.75" customHeight="1">
      <c r="A31" s="191"/>
      <c r="B31" s="187" t="s">
        <v>590</v>
      </c>
      <c r="C31" s="187"/>
      <c r="D31" s="187"/>
      <c r="E31" s="183"/>
      <c r="F31" s="190">
        <f>F13-F24</f>
        <v>0</v>
      </c>
      <c r="G31" s="190"/>
      <c r="H31" s="190">
        <f>H13-H24</f>
        <v>0</v>
      </c>
      <c r="I31" s="190"/>
      <c r="J31" s="190">
        <f>J13-J24</f>
        <v>0</v>
      </c>
      <c r="K31" s="190"/>
      <c r="L31" s="190">
        <f>L13-L24</f>
        <v>0</v>
      </c>
      <c r="M31" s="190"/>
      <c r="N31" s="190">
        <f>N13-N24</f>
        <v>43423576</v>
      </c>
      <c r="O31" s="190"/>
      <c r="P31" s="190">
        <f>P13-P24</f>
        <v>0</v>
      </c>
      <c r="Q31" s="190"/>
      <c r="R31" s="190">
        <f>R13-R24</f>
        <v>0</v>
      </c>
      <c r="S31" s="190"/>
      <c r="T31" s="190">
        <f>T13-T24</f>
        <v>43423576</v>
      </c>
    </row>
    <row r="32" spans="1:20" ht="3.75" customHeight="1">
      <c r="A32" s="191"/>
      <c r="B32" s="187"/>
      <c r="C32" s="187"/>
      <c r="D32" s="187"/>
      <c r="E32" s="183"/>
      <c r="F32" s="190"/>
      <c r="G32" s="190"/>
      <c r="H32" s="190"/>
      <c r="I32" s="190"/>
      <c r="J32" s="190"/>
      <c r="K32" s="190"/>
      <c r="L32" s="190"/>
      <c r="M32" s="190"/>
      <c r="N32" s="190"/>
      <c r="O32" s="190"/>
      <c r="P32" s="190"/>
      <c r="Q32" s="190"/>
      <c r="R32" s="190"/>
      <c r="S32" s="190"/>
      <c r="T32" s="190"/>
    </row>
    <row r="33" spans="1:20" ht="2.25" customHeight="1">
      <c r="A33" s="191"/>
      <c r="B33" s="202"/>
      <c r="C33" s="202"/>
      <c r="D33" s="203"/>
      <c r="E33" s="203"/>
      <c r="F33" s="204"/>
      <c r="G33" s="203"/>
      <c r="H33" s="205"/>
      <c r="I33" s="206"/>
      <c r="J33" s="207"/>
      <c r="K33" s="208"/>
      <c r="L33" s="207"/>
      <c r="M33" s="208"/>
      <c r="N33" s="207"/>
      <c r="O33" s="208"/>
      <c r="P33" s="207"/>
      <c r="Q33" s="208"/>
      <c r="R33" s="207"/>
      <c r="S33" s="208"/>
      <c r="T33" s="207"/>
    </row>
    <row r="34" spans="1:20" ht="15" customHeight="1">
      <c r="A34" s="191"/>
      <c r="B34" s="202"/>
      <c r="C34" s="202"/>
      <c r="D34" s="203"/>
      <c r="E34" s="203"/>
      <c r="F34" s="203"/>
      <c r="G34" s="203"/>
      <c r="H34" s="206"/>
      <c r="I34" s="206"/>
      <c r="J34" s="208"/>
      <c r="K34" s="208"/>
      <c r="L34" s="208"/>
      <c r="M34" s="208"/>
      <c r="N34" s="208"/>
      <c r="O34" s="208"/>
      <c r="P34" s="208"/>
      <c r="Q34" s="208"/>
      <c r="R34" s="208"/>
      <c r="S34" s="208"/>
      <c r="T34" s="208"/>
    </row>
    <row r="35" spans="1:20" ht="15" customHeight="1">
      <c r="A35" s="191"/>
      <c r="B35" s="386" t="s">
        <v>612</v>
      </c>
      <c r="C35" s="386"/>
      <c r="D35" s="386"/>
      <c r="E35" s="386"/>
      <c r="F35" s="386"/>
      <c r="G35" s="203"/>
      <c r="H35" s="206"/>
      <c r="I35" s="206"/>
      <c r="J35" s="208"/>
      <c r="K35" s="208"/>
      <c r="L35" s="208"/>
      <c r="M35" s="208"/>
      <c r="N35" s="208"/>
      <c r="O35" s="208"/>
      <c r="P35" s="208"/>
      <c r="Q35" s="208"/>
      <c r="R35" s="208"/>
      <c r="S35" s="208"/>
      <c r="T35" s="208"/>
    </row>
    <row r="36" spans="1:20" ht="18.75" customHeight="1">
      <c r="A36" s="191"/>
      <c r="B36" s="209" t="s">
        <v>613</v>
      </c>
      <c r="C36" s="202"/>
      <c r="D36" s="203"/>
      <c r="E36" s="203"/>
      <c r="F36" s="203"/>
      <c r="G36" s="203"/>
      <c r="H36" s="206"/>
      <c r="I36" s="206"/>
      <c r="J36" s="208"/>
      <c r="K36" s="208"/>
      <c r="L36" s="387">
        <v>1021959443</v>
      </c>
      <c r="M36" s="387"/>
      <c r="N36" s="387"/>
      <c r="O36" s="210"/>
      <c r="P36" s="210"/>
      <c r="Q36" s="210"/>
      <c r="R36" s="210"/>
      <c r="S36" s="208"/>
      <c r="T36" s="210"/>
    </row>
    <row r="37" spans="1:20" ht="15">
      <c r="A37" s="191"/>
      <c r="B37" s="211"/>
      <c r="C37" s="202"/>
      <c r="D37" s="203"/>
      <c r="E37" s="203"/>
      <c r="F37" s="203"/>
      <c r="G37" s="203"/>
      <c r="H37" s="206"/>
      <c r="I37" s="206"/>
      <c r="J37" s="208"/>
      <c r="K37" s="208"/>
      <c r="L37" s="212"/>
      <c r="M37" s="212"/>
      <c r="N37" s="212"/>
      <c r="O37" s="212"/>
      <c r="P37" s="212"/>
      <c r="Q37" s="212"/>
      <c r="R37" s="212"/>
      <c r="S37" s="208"/>
      <c r="T37" s="212"/>
    </row>
    <row r="38" spans="1:20" ht="15">
      <c r="A38" s="191"/>
      <c r="B38" s="211"/>
      <c r="C38" s="202"/>
      <c r="D38" s="203"/>
      <c r="E38" s="203"/>
      <c r="F38" s="203"/>
      <c r="G38" s="203"/>
      <c r="H38" s="206"/>
      <c r="I38" s="206"/>
      <c r="J38" s="208"/>
      <c r="K38" s="208"/>
      <c r="L38" s="208"/>
      <c r="M38" s="208"/>
      <c r="N38" s="208"/>
      <c r="O38" s="208"/>
      <c r="P38" s="208"/>
      <c r="Q38" s="208"/>
      <c r="R38" s="208"/>
      <c r="S38" s="208"/>
      <c r="T38" s="210"/>
    </row>
    <row r="39" spans="1:20" ht="15">
      <c r="A39" s="191"/>
      <c r="B39" s="211"/>
      <c r="C39" s="202"/>
      <c r="D39" s="203"/>
      <c r="E39" s="203"/>
      <c r="F39" s="203"/>
      <c r="G39" s="203"/>
      <c r="H39" s="206"/>
      <c r="I39" s="206"/>
      <c r="J39" s="208"/>
      <c r="K39" s="208"/>
      <c r="L39" s="208"/>
      <c r="M39" s="208"/>
      <c r="N39" s="208"/>
      <c r="O39" s="208"/>
      <c r="P39" s="208"/>
      <c r="Q39" s="208"/>
      <c r="R39" s="208"/>
      <c r="S39" s="208"/>
      <c r="T39" s="210"/>
    </row>
    <row r="40" spans="1:20" ht="15">
      <c r="A40" s="191"/>
      <c r="B40" s="211"/>
      <c r="C40" s="213"/>
      <c r="D40" s="214"/>
      <c r="E40" s="215"/>
      <c r="F40" s="215"/>
      <c r="G40" s="215"/>
      <c r="H40" s="215"/>
      <c r="I40" s="215"/>
      <c r="J40" s="215"/>
      <c r="K40" s="215"/>
      <c r="L40" s="215"/>
      <c r="M40" s="215"/>
      <c r="N40" s="215"/>
      <c r="O40" s="215"/>
      <c r="P40" s="215"/>
      <c r="Q40" s="215"/>
      <c r="R40" s="215"/>
      <c r="S40" s="215"/>
      <c r="T40" s="215"/>
    </row>
    <row r="41" spans="1:20" ht="15">
      <c r="A41" s="191"/>
      <c r="B41" s="213"/>
      <c r="C41" s="213"/>
      <c r="D41" s="214"/>
      <c r="E41" s="215"/>
      <c r="F41" s="215"/>
      <c r="G41" s="215"/>
      <c r="H41" s="215"/>
      <c r="I41" s="215"/>
      <c r="J41" s="215"/>
      <c r="K41" s="215"/>
      <c r="L41" s="215"/>
      <c r="M41" s="215"/>
      <c r="N41" s="215"/>
      <c r="O41" s="215"/>
      <c r="P41" s="215"/>
      <c r="Q41" s="215"/>
      <c r="R41" s="215"/>
      <c r="S41" s="215"/>
      <c r="T41" s="215"/>
    </row>
    <row r="42" spans="1:20" ht="15">
      <c r="A42" s="191"/>
      <c r="B42" s="213"/>
      <c r="C42" s="213"/>
      <c r="D42" s="214"/>
      <c r="E42" s="215"/>
      <c r="F42" s="215"/>
      <c r="G42" s="215"/>
      <c r="H42" s="215"/>
      <c r="I42" s="215"/>
      <c r="J42" s="215"/>
      <c r="K42" s="215"/>
      <c r="L42" s="215"/>
      <c r="M42" s="215"/>
      <c r="N42" s="215"/>
      <c r="O42" s="215"/>
      <c r="P42" s="215"/>
      <c r="Q42" s="215"/>
      <c r="R42" s="215"/>
      <c r="S42" s="215"/>
      <c r="T42" s="215"/>
    </row>
    <row r="43" spans="1:20" ht="15">
      <c r="A43" s="191"/>
      <c r="B43" s="213"/>
      <c r="C43" s="213"/>
      <c r="D43" s="214"/>
      <c r="E43" s="215"/>
      <c r="F43" s="215"/>
      <c r="G43" s="215"/>
      <c r="H43" s="215"/>
      <c r="I43" s="215"/>
      <c r="J43" s="215"/>
      <c r="K43" s="215"/>
      <c r="L43" s="215"/>
      <c r="M43" s="215"/>
      <c r="N43" s="215"/>
      <c r="O43" s="215"/>
      <c r="P43" s="215"/>
      <c r="Q43" s="215"/>
      <c r="R43" s="215"/>
      <c r="S43" s="215"/>
      <c r="T43" s="215"/>
    </row>
  </sheetData>
  <sheetProtection/>
  <mergeCells count="3">
    <mergeCell ref="B3:C3"/>
    <mergeCell ref="B35:F35"/>
    <mergeCell ref="L36:N36"/>
  </mergeCells>
  <conditionalFormatting sqref="B24:E27">
    <cfRule type="expression" priority="14" dxfId="0">
      <formula>$Y$181&lt;&gt;0</formula>
    </cfRule>
  </conditionalFormatting>
  <conditionalFormatting sqref="B36:T36">
    <cfRule type="expression" priority="13" dxfId="0">
      <formula>$U$186&gt;$U$184</formula>
    </cfRule>
  </conditionalFormatting>
  <conditionalFormatting sqref="B37:T37">
    <cfRule type="expression" priority="12" dxfId="0" stopIfTrue="1">
      <formula>$U$187&gt;$U$170</formula>
    </cfRule>
  </conditionalFormatting>
  <conditionalFormatting sqref="B38:T38">
    <cfRule type="expression" priority="11" dxfId="0">
      <formula>$U$188&gt;$U$170</formula>
    </cfRule>
  </conditionalFormatting>
  <conditionalFormatting sqref="B24:T27">
    <cfRule type="expression" priority="10" dxfId="0">
      <formula>$X$33&lt;&gt;0</formula>
    </cfRule>
  </conditionalFormatting>
  <conditionalFormatting sqref="B5:T5 B17">
    <cfRule type="expression" priority="9" dxfId="9">
      <formula>$X$8&lt;&gt;0</formula>
    </cfRule>
  </conditionalFormatting>
  <conditionalFormatting sqref="B13:T15">
    <cfRule type="expression" priority="8" dxfId="0">
      <formula>$X$18&lt;&gt;0</formula>
    </cfRule>
  </conditionalFormatting>
  <conditionalFormatting sqref="B24:B27">
    <cfRule type="expression" priority="7" dxfId="0">
      <formula>$X$18&lt;&gt;0</formula>
    </cfRule>
  </conditionalFormatting>
  <conditionalFormatting sqref="B24:B27 B13:D15">
    <cfRule type="expression" priority="6" dxfId="0">
      <formula>$Y$170&lt;&gt;0</formula>
    </cfRule>
  </conditionalFormatting>
  <conditionalFormatting sqref="F26:T26">
    <cfRule type="expression" priority="5" dxfId="0">
      <formula>$X$18&lt;&gt;0</formula>
    </cfRule>
  </conditionalFormatting>
  <conditionalFormatting sqref="F26:T26">
    <cfRule type="expression" priority="4" dxfId="0">
      <formula>$X$18&lt;&gt;0</formula>
    </cfRule>
  </conditionalFormatting>
  <conditionalFormatting sqref="B17:T17">
    <cfRule type="expression" priority="3" dxfId="0">
      <formula>#REF!&lt;&gt;0</formula>
    </cfRule>
  </conditionalFormatting>
  <conditionalFormatting sqref="B17:E17">
    <cfRule type="expression" priority="2" dxfId="0">
      <formula>$Y$172&lt;&gt;0</formula>
    </cfRule>
  </conditionalFormatting>
  <conditionalFormatting sqref="B5:D5 B17">
    <cfRule type="expression" priority="1" dxfId="0">
      <formula>$Y$160&lt;&gt;0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42"/>
  <sheetViews>
    <sheetView zoomScalePageLayoutView="0" workbookViewId="0" topLeftCell="B7">
      <selection activeCell="L38" sqref="L38"/>
    </sheetView>
  </sheetViews>
  <sheetFormatPr defaultColWidth="9.140625" defaultRowHeight="15"/>
  <cols>
    <col min="1" max="1" width="4.140625" style="174" customWidth="1"/>
    <col min="2" max="3" width="9.140625" style="174" customWidth="1"/>
    <col min="4" max="4" width="11.8515625" style="174" customWidth="1"/>
    <col min="5" max="5" width="0.71875" style="174" customWidth="1"/>
    <col min="6" max="6" width="15.57421875" style="174" customWidth="1"/>
    <col min="7" max="7" width="0.71875" style="174" customWidth="1"/>
    <col min="8" max="8" width="16.28125" style="174" customWidth="1"/>
    <col min="9" max="9" width="0.85546875" style="174" customWidth="1"/>
    <col min="10" max="10" width="16.57421875" style="174" customWidth="1"/>
    <col min="11" max="11" width="0.71875" style="174" customWidth="1"/>
    <col min="12" max="12" width="16.7109375" style="174" customWidth="1"/>
    <col min="13" max="13" width="0.71875" style="174" customWidth="1"/>
    <col min="14" max="14" width="16.00390625" style="174" customWidth="1"/>
    <col min="15" max="15" width="0.71875" style="174" customWidth="1"/>
    <col min="16" max="16" width="16.8515625" style="174" customWidth="1"/>
    <col min="17" max="16384" width="9.140625" style="174" customWidth="1"/>
  </cols>
  <sheetData>
    <row r="1" spans="2:16" ht="14.25" customHeight="1">
      <c r="B1" s="175" t="s">
        <v>564</v>
      </c>
      <c r="C1" s="176"/>
      <c r="D1" s="176"/>
      <c r="E1" s="177"/>
      <c r="F1" s="177"/>
      <c r="G1" s="177"/>
      <c r="H1" s="177"/>
      <c r="I1" s="177"/>
      <c r="J1" s="177"/>
      <c r="K1" s="177"/>
      <c r="L1" s="177"/>
      <c r="M1" s="177"/>
      <c r="N1" s="177"/>
      <c r="O1" s="177"/>
      <c r="P1" s="177"/>
    </row>
    <row r="2" spans="2:16" ht="12.75" customHeight="1">
      <c r="B2" s="178"/>
      <c r="C2" s="178"/>
      <c r="D2" s="179"/>
      <c r="E2" s="180"/>
      <c r="F2" s="179"/>
      <c r="G2" s="180"/>
      <c r="H2" s="179"/>
      <c r="I2" s="180"/>
      <c r="J2" s="179"/>
      <c r="K2" s="180"/>
      <c r="L2" s="179"/>
      <c r="M2" s="180"/>
      <c r="N2" s="179"/>
      <c r="O2" s="180"/>
      <c r="P2" s="181" t="s">
        <v>565</v>
      </c>
    </row>
    <row r="3" spans="2:16" ht="28.5" customHeight="1">
      <c r="B3" s="385" t="s">
        <v>566</v>
      </c>
      <c r="C3" s="385"/>
      <c r="D3" s="182"/>
      <c r="E3" s="183"/>
      <c r="F3" s="184" t="s">
        <v>567</v>
      </c>
      <c r="G3" s="183"/>
      <c r="H3" s="184" t="s">
        <v>568</v>
      </c>
      <c r="I3" s="183"/>
      <c r="J3" s="184" t="s">
        <v>569</v>
      </c>
      <c r="K3" s="183"/>
      <c r="L3" s="184" t="s">
        <v>570</v>
      </c>
      <c r="M3" s="185"/>
      <c r="N3" s="184" t="s">
        <v>571</v>
      </c>
      <c r="O3" s="185"/>
      <c r="P3" s="184" t="s">
        <v>572</v>
      </c>
    </row>
    <row r="4" spans="1:16" ht="15">
      <c r="A4" s="186" t="s">
        <v>573</v>
      </c>
      <c r="B4" s="187" t="s">
        <v>574</v>
      </c>
      <c r="C4" s="187"/>
      <c r="D4" s="187"/>
      <c r="E4" s="183"/>
      <c r="F4" s="188"/>
      <c r="G4" s="189"/>
      <c r="H4" s="188"/>
      <c r="I4" s="183"/>
      <c r="J4" s="188"/>
      <c r="K4" s="183"/>
      <c r="L4" s="188"/>
      <c r="M4" s="185"/>
      <c r="N4" s="188"/>
      <c r="O4" s="185"/>
      <c r="P4" s="188"/>
    </row>
    <row r="5" spans="1:16" ht="15">
      <c r="A5" s="186" t="s">
        <v>388</v>
      </c>
      <c r="B5" s="187" t="s">
        <v>575</v>
      </c>
      <c r="C5" s="187"/>
      <c r="D5" s="187"/>
      <c r="E5" s="190"/>
      <c r="F5" s="190">
        <v>1769598338216</v>
      </c>
      <c r="G5" s="190"/>
      <c r="H5" s="190">
        <v>397438766886</v>
      </c>
      <c r="I5" s="190"/>
      <c r="J5" s="190">
        <v>400108910107</v>
      </c>
      <c r="K5" s="190"/>
      <c r="L5" s="190">
        <v>21750644703</v>
      </c>
      <c r="M5" s="190"/>
      <c r="N5" s="190">
        <v>100463666563</v>
      </c>
      <c r="O5" s="190"/>
      <c r="P5" s="190">
        <f>SUM(F5:N5)</f>
        <v>2689360326475</v>
      </c>
    </row>
    <row r="6" spans="1:16" ht="15">
      <c r="A6" s="191"/>
      <c r="B6" s="192" t="s">
        <v>576</v>
      </c>
      <c r="C6" s="192"/>
      <c r="D6" s="192"/>
      <c r="E6" s="193"/>
      <c r="F6" s="193"/>
      <c r="G6" s="193"/>
      <c r="H6" s="193">
        <v>18514763075</v>
      </c>
      <c r="I6" s="193"/>
      <c r="J6" s="193">
        <v>11060781455</v>
      </c>
      <c r="K6" s="193"/>
      <c r="L6" s="193">
        <v>0</v>
      </c>
      <c r="M6" s="193"/>
      <c r="N6" s="193"/>
      <c r="O6" s="193"/>
      <c r="P6" s="193">
        <f>SUM(F6:N6)</f>
        <v>29575544530</v>
      </c>
    </row>
    <row r="7" spans="1:16" ht="15">
      <c r="A7" s="191"/>
      <c r="B7" s="192" t="s">
        <v>577</v>
      </c>
      <c r="C7" s="192"/>
      <c r="D7" s="192"/>
      <c r="E7" s="193"/>
      <c r="F7" s="193">
        <v>152789973508</v>
      </c>
      <c r="G7" s="193"/>
      <c r="H7" s="193"/>
      <c r="I7" s="193"/>
      <c r="J7" s="193"/>
      <c r="K7" s="193"/>
      <c r="L7" s="193"/>
      <c r="M7" s="193"/>
      <c r="N7" s="193"/>
      <c r="O7" s="193"/>
      <c r="P7" s="193">
        <f>SUM(F7:N7)</f>
        <v>152789973508</v>
      </c>
    </row>
    <row r="8" spans="1:16" ht="15">
      <c r="A8" s="191"/>
      <c r="B8" s="192" t="s">
        <v>578</v>
      </c>
      <c r="C8" s="192"/>
      <c r="D8" s="192"/>
      <c r="E8" s="193"/>
      <c r="F8" s="193">
        <v>0</v>
      </c>
      <c r="G8" s="193"/>
      <c r="H8" s="193">
        <v>0</v>
      </c>
      <c r="I8" s="193"/>
      <c r="J8" s="193">
        <v>441564080</v>
      </c>
      <c r="K8" s="193"/>
      <c r="L8" s="193"/>
      <c r="M8" s="193"/>
      <c r="N8" s="193"/>
      <c r="O8" s="193"/>
      <c r="P8" s="193">
        <f>SUM(F8:N8)</f>
        <v>441564080</v>
      </c>
    </row>
    <row r="9" spans="1:16" ht="15">
      <c r="A9" s="191"/>
      <c r="B9" s="192" t="s">
        <v>579</v>
      </c>
      <c r="C9" s="192"/>
      <c r="D9" s="192"/>
      <c r="E9" s="193"/>
      <c r="F9" s="193"/>
      <c r="G9" s="193"/>
      <c r="H9" s="193"/>
      <c r="I9" s="193"/>
      <c r="J9" s="193"/>
      <c r="K9" s="193"/>
      <c r="L9" s="193"/>
      <c r="M9" s="193"/>
      <c r="N9" s="193"/>
      <c r="O9" s="193"/>
      <c r="P9" s="193"/>
    </row>
    <row r="10" spans="1:16" ht="15">
      <c r="A10" s="191"/>
      <c r="B10" s="192" t="s">
        <v>580</v>
      </c>
      <c r="C10" s="192"/>
      <c r="D10" s="192"/>
      <c r="E10" s="193"/>
      <c r="F10" s="193">
        <v>0</v>
      </c>
      <c r="G10" s="193"/>
      <c r="H10" s="193">
        <v>4044738462</v>
      </c>
      <c r="I10" s="193"/>
      <c r="J10" s="193">
        <v>19295080561</v>
      </c>
      <c r="K10" s="193"/>
      <c r="L10" s="193">
        <v>735392911</v>
      </c>
      <c r="M10" s="193"/>
      <c r="N10" s="193">
        <v>0</v>
      </c>
      <c r="O10" s="193"/>
      <c r="P10" s="193">
        <f>SUM(F10:N10)</f>
        <v>24075211934</v>
      </c>
    </row>
    <row r="11" spans="1:16" ht="15">
      <c r="A11" s="191"/>
      <c r="B11" s="192" t="s">
        <v>581</v>
      </c>
      <c r="C11" s="192"/>
      <c r="D11" s="192"/>
      <c r="E11" s="193"/>
      <c r="F11" s="193">
        <v>0</v>
      </c>
      <c r="G11" s="193"/>
      <c r="H11" s="193">
        <v>0</v>
      </c>
      <c r="I11" s="193"/>
      <c r="J11" s="193">
        <v>0</v>
      </c>
      <c r="K11" s="193"/>
      <c r="L11" s="193">
        <v>0</v>
      </c>
      <c r="M11" s="193"/>
      <c r="N11" s="193"/>
      <c r="O11" s="193"/>
      <c r="P11" s="193">
        <f>SUM(F11:N11)</f>
        <v>0</v>
      </c>
    </row>
    <row r="12" spans="1:16" ht="3" customHeight="1">
      <c r="A12" s="191"/>
      <c r="B12" s="192"/>
      <c r="C12" s="192"/>
      <c r="D12" s="192"/>
      <c r="E12" s="193"/>
      <c r="F12" s="194"/>
      <c r="G12" s="193"/>
      <c r="H12" s="194"/>
      <c r="I12" s="193"/>
      <c r="J12" s="194"/>
      <c r="K12" s="193"/>
      <c r="L12" s="194"/>
      <c r="M12" s="193"/>
      <c r="N12" s="194"/>
      <c r="O12" s="193"/>
      <c r="P12" s="194"/>
    </row>
    <row r="13" spans="1:16" ht="15">
      <c r="A13" s="195" t="s">
        <v>406</v>
      </c>
      <c r="B13" s="187" t="s">
        <v>582</v>
      </c>
      <c r="C13" s="187"/>
      <c r="D13" s="187"/>
      <c r="E13" s="190"/>
      <c r="F13" s="190">
        <f>F5+F6+F7+F8-F10-F11</f>
        <v>1922388311724</v>
      </c>
      <c r="G13" s="190"/>
      <c r="H13" s="190">
        <f>H5+H6+H7+H8-H10-H11</f>
        <v>411908791499</v>
      </c>
      <c r="I13" s="190"/>
      <c r="J13" s="190">
        <f>J5+J6+J7+J8-J10-J11</f>
        <v>392316175081</v>
      </c>
      <c r="K13" s="190"/>
      <c r="L13" s="190">
        <f>L5+L6+L7+L8-L10-L11</f>
        <v>21015251792</v>
      </c>
      <c r="M13" s="190"/>
      <c r="N13" s="190">
        <f>N5+N6+N7+N8-N10-N11</f>
        <v>100463666563</v>
      </c>
      <c r="O13" s="190"/>
      <c r="P13" s="190">
        <f>P5+P6+P7+P8-P10-P11</f>
        <v>2848092196659</v>
      </c>
    </row>
    <row r="14" spans="1:16" ht="3" customHeight="1">
      <c r="A14" s="195"/>
      <c r="B14" s="187"/>
      <c r="C14" s="187"/>
      <c r="D14" s="187"/>
      <c r="E14" s="190"/>
      <c r="F14" s="196"/>
      <c r="G14" s="190"/>
      <c r="H14" s="196"/>
      <c r="I14" s="190"/>
      <c r="J14" s="196"/>
      <c r="K14" s="190"/>
      <c r="L14" s="196"/>
      <c r="M14" s="190"/>
      <c r="N14" s="196"/>
      <c r="O14" s="190"/>
      <c r="P14" s="196"/>
    </row>
    <row r="15" spans="1:16" ht="3" customHeight="1">
      <c r="A15" s="195"/>
      <c r="B15" s="187"/>
      <c r="C15" s="187"/>
      <c r="D15" s="187"/>
      <c r="E15" s="190"/>
      <c r="F15" s="190"/>
      <c r="G15" s="190"/>
      <c r="H15" s="190"/>
      <c r="I15" s="190"/>
      <c r="J15" s="190"/>
      <c r="K15" s="190"/>
      <c r="L15" s="190"/>
      <c r="M15" s="190"/>
      <c r="N15" s="190"/>
      <c r="O15" s="190"/>
      <c r="P15" s="190"/>
    </row>
    <row r="16" spans="1:16" ht="18.75" customHeight="1">
      <c r="A16" s="186" t="s">
        <v>583</v>
      </c>
      <c r="B16" s="197" t="s">
        <v>584</v>
      </c>
      <c r="C16" s="197"/>
      <c r="D16" s="197"/>
      <c r="E16" s="183"/>
      <c r="F16" s="198"/>
      <c r="G16" s="189"/>
      <c r="H16" s="198"/>
      <c r="I16" s="183"/>
      <c r="J16" s="198"/>
      <c r="K16" s="183"/>
      <c r="L16" s="198"/>
      <c r="M16" s="185"/>
      <c r="N16" s="198"/>
      <c r="O16" s="185"/>
      <c r="P16" s="198"/>
    </row>
    <row r="17" spans="1:16" ht="15">
      <c r="A17" s="186" t="s">
        <v>388</v>
      </c>
      <c r="B17" s="187" t="s">
        <v>575</v>
      </c>
      <c r="C17" s="187"/>
      <c r="D17" s="187"/>
      <c r="E17" s="183"/>
      <c r="F17" s="190">
        <v>1062968460095</v>
      </c>
      <c r="G17" s="190"/>
      <c r="H17" s="190">
        <v>264800552034</v>
      </c>
      <c r="I17" s="190"/>
      <c r="J17" s="190">
        <v>260412514140</v>
      </c>
      <c r="K17" s="190"/>
      <c r="L17" s="190">
        <v>15480235959</v>
      </c>
      <c r="M17" s="190"/>
      <c r="N17" s="190">
        <v>84461881147</v>
      </c>
      <c r="O17" s="190"/>
      <c r="P17" s="190">
        <f>SUM(F17:N17)</f>
        <v>1688123643375</v>
      </c>
    </row>
    <row r="18" spans="1:16" ht="15">
      <c r="A18" s="191"/>
      <c r="B18" s="192" t="s">
        <v>585</v>
      </c>
      <c r="C18" s="192"/>
      <c r="D18" s="192"/>
      <c r="E18" s="183"/>
      <c r="F18" s="193">
        <v>242840739663</v>
      </c>
      <c r="G18" s="193"/>
      <c r="H18" s="193">
        <v>40348736269</v>
      </c>
      <c r="I18" s="193"/>
      <c r="J18" s="193">
        <v>39297024405</v>
      </c>
      <c r="K18" s="193"/>
      <c r="L18" s="193">
        <v>1848712852</v>
      </c>
      <c r="M18" s="193"/>
      <c r="N18" s="193">
        <v>6031769256</v>
      </c>
      <c r="O18" s="193"/>
      <c r="P18" s="193">
        <f>SUM(F18:N18)</f>
        <v>330366982445</v>
      </c>
    </row>
    <row r="19" spans="1:16" ht="15">
      <c r="A19" s="191"/>
      <c r="B19" s="192" t="s">
        <v>586</v>
      </c>
      <c r="C19" s="192"/>
      <c r="D19" s="192"/>
      <c r="E19" s="183"/>
      <c r="F19" s="193">
        <v>791527460</v>
      </c>
      <c r="G19" s="193"/>
      <c r="H19" s="193">
        <v>0</v>
      </c>
      <c r="I19" s="193"/>
      <c r="J19" s="193">
        <v>0</v>
      </c>
      <c r="K19" s="193"/>
      <c r="L19" s="193">
        <v>232333630</v>
      </c>
      <c r="M19" s="193"/>
      <c r="N19" s="193">
        <v>0</v>
      </c>
      <c r="O19" s="193"/>
      <c r="P19" s="193">
        <f>SUM(F19:N19)</f>
        <v>1023861090</v>
      </c>
    </row>
    <row r="20" spans="1:16" ht="15">
      <c r="A20" s="191"/>
      <c r="B20" s="192" t="s">
        <v>579</v>
      </c>
      <c r="C20" s="192"/>
      <c r="D20" s="192"/>
      <c r="E20" s="183"/>
      <c r="F20" s="193"/>
      <c r="G20" s="193"/>
      <c r="H20" s="193"/>
      <c r="I20" s="193"/>
      <c r="J20" s="193"/>
      <c r="K20" s="193"/>
      <c r="L20" s="193"/>
      <c r="M20" s="193"/>
      <c r="N20" s="193"/>
      <c r="O20" s="193"/>
      <c r="P20" s="193"/>
    </row>
    <row r="21" spans="1:16" ht="15">
      <c r="A21" s="191"/>
      <c r="B21" s="192" t="s">
        <v>580</v>
      </c>
      <c r="C21" s="192"/>
      <c r="D21" s="192"/>
      <c r="E21" s="183"/>
      <c r="F21" s="193">
        <v>0</v>
      </c>
      <c r="G21" s="193"/>
      <c r="H21" s="193">
        <v>4042698161</v>
      </c>
      <c r="I21" s="193"/>
      <c r="J21" s="193">
        <v>16279133642</v>
      </c>
      <c r="K21" s="193"/>
      <c r="L21" s="193">
        <v>735392911</v>
      </c>
      <c r="M21" s="193"/>
      <c r="N21" s="193">
        <v>0</v>
      </c>
      <c r="O21" s="193"/>
      <c r="P21" s="193">
        <f>SUM(F21:N21)</f>
        <v>21057224714</v>
      </c>
    </row>
    <row r="22" spans="1:16" ht="15">
      <c r="A22" s="191"/>
      <c r="B22" s="192" t="s">
        <v>581</v>
      </c>
      <c r="C22" s="192"/>
      <c r="D22" s="192"/>
      <c r="E22" s="183"/>
      <c r="F22" s="193">
        <v>0</v>
      </c>
      <c r="G22" s="193"/>
      <c r="H22" s="193">
        <v>0</v>
      </c>
      <c r="I22" s="193"/>
      <c r="J22" s="193">
        <v>0</v>
      </c>
      <c r="K22" s="193"/>
      <c r="L22" s="193">
        <v>0</v>
      </c>
      <c r="M22" s="193"/>
      <c r="N22" s="193"/>
      <c r="O22" s="193"/>
      <c r="P22" s="193">
        <f>SUM(F22:N22)</f>
        <v>0</v>
      </c>
    </row>
    <row r="23" spans="1:16" ht="3.75" customHeight="1">
      <c r="A23" s="191"/>
      <c r="B23" s="192"/>
      <c r="C23" s="192"/>
      <c r="D23" s="192"/>
      <c r="E23" s="183"/>
      <c r="F23" s="194"/>
      <c r="G23" s="193"/>
      <c r="H23" s="194"/>
      <c r="I23" s="193"/>
      <c r="J23" s="194"/>
      <c r="K23" s="193"/>
      <c r="L23" s="194"/>
      <c r="M23" s="193"/>
      <c r="N23" s="194"/>
      <c r="O23" s="193"/>
      <c r="P23" s="194"/>
    </row>
    <row r="24" spans="1:16" ht="18.75" customHeight="1">
      <c r="A24" s="195" t="s">
        <v>406</v>
      </c>
      <c r="B24" s="187" t="s">
        <v>582</v>
      </c>
      <c r="C24" s="187"/>
      <c r="D24" s="187"/>
      <c r="E24" s="183"/>
      <c r="F24" s="190">
        <f>F17++F18+F19-F21-F22</f>
        <v>1306600727218</v>
      </c>
      <c r="G24" s="190"/>
      <c r="H24" s="190">
        <f>H17++H18+H19-H21-H22</f>
        <v>301106590142</v>
      </c>
      <c r="I24" s="190"/>
      <c r="J24" s="190">
        <f>J17++J18+J19-J21-J22</f>
        <v>283430404903</v>
      </c>
      <c r="K24" s="190"/>
      <c r="L24" s="190">
        <f>L17++L18+L19-L21-L22</f>
        <v>16825889530</v>
      </c>
      <c r="M24" s="190"/>
      <c r="N24" s="190">
        <f>N17++N18+N19-N21-N22</f>
        <v>90493650403</v>
      </c>
      <c r="O24" s="190"/>
      <c r="P24" s="190">
        <f>P17++P18+P19-P21-P22+1</f>
        <v>1998457262197</v>
      </c>
    </row>
    <row r="25" spans="1:16" ht="3" customHeight="1">
      <c r="A25" s="195"/>
      <c r="B25" s="187"/>
      <c r="C25" s="187"/>
      <c r="D25" s="187"/>
      <c r="E25" s="183"/>
      <c r="F25" s="190"/>
      <c r="G25" s="190"/>
      <c r="H25" s="190"/>
      <c r="I25" s="190"/>
      <c r="J25" s="190"/>
      <c r="K25" s="190"/>
      <c r="L25" s="190"/>
      <c r="M25" s="190"/>
      <c r="N25" s="190"/>
      <c r="O25" s="190"/>
      <c r="P25" s="190"/>
    </row>
    <row r="26" spans="1:16" ht="3" customHeight="1">
      <c r="A26" s="195"/>
      <c r="B26" s="187"/>
      <c r="C26" s="187"/>
      <c r="D26" s="187"/>
      <c r="E26" s="183"/>
      <c r="F26" s="199"/>
      <c r="G26" s="190"/>
      <c r="H26" s="199"/>
      <c r="I26" s="190"/>
      <c r="J26" s="199"/>
      <c r="K26" s="190"/>
      <c r="L26" s="199"/>
      <c r="M26" s="190"/>
      <c r="N26" s="199"/>
      <c r="O26" s="190"/>
      <c r="P26" s="199"/>
    </row>
    <row r="27" spans="1:16" ht="7.5" customHeight="1">
      <c r="A27" s="195"/>
      <c r="B27" s="187"/>
      <c r="C27" s="187"/>
      <c r="D27" s="187"/>
      <c r="E27" s="183"/>
      <c r="F27" s="190"/>
      <c r="G27" s="190"/>
      <c r="H27" s="190"/>
      <c r="I27" s="190"/>
      <c r="J27" s="190"/>
      <c r="K27" s="190"/>
      <c r="L27" s="190"/>
      <c r="M27" s="190"/>
      <c r="N27" s="190"/>
      <c r="O27" s="190"/>
      <c r="P27" s="190"/>
    </row>
    <row r="28" spans="1:16" ht="15">
      <c r="A28" s="186" t="s">
        <v>587</v>
      </c>
      <c r="B28" s="197" t="s">
        <v>588</v>
      </c>
      <c r="C28" s="197"/>
      <c r="D28" s="197"/>
      <c r="E28" s="183"/>
      <c r="F28" s="200"/>
      <c r="G28" s="201"/>
      <c r="H28" s="200"/>
      <c r="I28" s="183"/>
      <c r="J28" s="200"/>
      <c r="K28" s="183"/>
      <c r="L28" s="200"/>
      <c r="M28" s="185"/>
      <c r="N28" s="200"/>
      <c r="O28" s="185"/>
      <c r="P28" s="200"/>
    </row>
    <row r="29" spans="1:16" ht="15">
      <c r="A29" s="191"/>
      <c r="B29" s="187" t="s">
        <v>589</v>
      </c>
      <c r="C29" s="187"/>
      <c r="D29" s="187"/>
      <c r="E29" s="183"/>
      <c r="F29" s="190">
        <f>F5-F17</f>
        <v>706629878121</v>
      </c>
      <c r="G29" s="190"/>
      <c r="H29" s="190">
        <f>H5-H17</f>
        <v>132638214852</v>
      </c>
      <c r="I29" s="190"/>
      <c r="J29" s="190">
        <f>J5-J17</f>
        <v>139696395967</v>
      </c>
      <c r="K29" s="190"/>
      <c r="L29" s="190">
        <f>L5-L17</f>
        <v>6270408744</v>
      </c>
      <c r="M29" s="190"/>
      <c r="N29" s="190">
        <f>N5-N17</f>
        <v>16001785416</v>
      </c>
      <c r="O29" s="190"/>
      <c r="P29" s="190">
        <f>P5-P17</f>
        <v>1001236683100</v>
      </c>
    </row>
    <row r="30" spans="1:16" ht="3.75" customHeight="1">
      <c r="A30" s="191"/>
      <c r="B30" s="187"/>
      <c r="C30" s="187"/>
      <c r="D30" s="187"/>
      <c r="E30" s="183"/>
      <c r="F30" s="196"/>
      <c r="G30" s="190"/>
      <c r="H30" s="196"/>
      <c r="I30" s="190"/>
      <c r="J30" s="196"/>
      <c r="K30" s="190"/>
      <c r="L30" s="196"/>
      <c r="M30" s="190"/>
      <c r="N30" s="196"/>
      <c r="O30" s="190"/>
      <c r="P30" s="196"/>
    </row>
    <row r="31" spans="1:16" ht="15.75" customHeight="1">
      <c r="A31" s="191"/>
      <c r="B31" s="187" t="s">
        <v>590</v>
      </c>
      <c r="C31" s="187"/>
      <c r="D31" s="187"/>
      <c r="E31" s="183"/>
      <c r="F31" s="190">
        <f>F13-F24</f>
        <v>615787584506</v>
      </c>
      <c r="G31" s="190"/>
      <c r="H31" s="190">
        <f>H13-H24</f>
        <v>110802201357</v>
      </c>
      <c r="I31" s="190"/>
      <c r="J31" s="190">
        <f>J13-J24</f>
        <v>108885770178</v>
      </c>
      <c r="K31" s="190"/>
      <c r="L31" s="190">
        <f>L13-L24</f>
        <v>4189362262</v>
      </c>
      <c r="M31" s="190"/>
      <c r="N31" s="190">
        <f>N13-N24</f>
        <v>9970016160</v>
      </c>
      <c r="O31" s="190"/>
      <c r="P31" s="190">
        <f>P13-P24</f>
        <v>849634934462</v>
      </c>
    </row>
    <row r="32" spans="1:16" ht="3.75" customHeight="1">
      <c r="A32" s="191"/>
      <c r="B32" s="187"/>
      <c r="C32" s="187"/>
      <c r="D32" s="187"/>
      <c r="E32" s="183"/>
      <c r="F32" s="190"/>
      <c r="G32" s="190"/>
      <c r="H32" s="190"/>
      <c r="I32" s="190"/>
      <c r="J32" s="190"/>
      <c r="K32" s="190"/>
      <c r="L32" s="190"/>
      <c r="M32" s="190"/>
      <c r="N32" s="190"/>
      <c r="O32" s="190"/>
      <c r="P32" s="190"/>
    </row>
    <row r="33" spans="1:16" ht="3.75" customHeight="1">
      <c r="A33" s="191"/>
      <c r="B33" s="202"/>
      <c r="C33" s="202"/>
      <c r="D33" s="203"/>
      <c r="E33" s="203"/>
      <c r="F33" s="204"/>
      <c r="G33" s="203"/>
      <c r="H33" s="205"/>
      <c r="I33" s="206"/>
      <c r="J33" s="207"/>
      <c r="K33" s="208"/>
      <c r="L33" s="207"/>
      <c r="M33" s="208"/>
      <c r="N33" s="207"/>
      <c r="O33" s="208"/>
      <c r="P33" s="207"/>
    </row>
    <row r="34" spans="1:16" ht="12" customHeight="1">
      <c r="A34" s="191"/>
      <c r="B34" s="202"/>
      <c r="C34" s="202"/>
      <c r="D34" s="203"/>
      <c r="E34" s="203"/>
      <c r="F34" s="203"/>
      <c r="G34" s="203"/>
      <c r="H34" s="206"/>
      <c r="I34" s="206"/>
      <c r="J34" s="208"/>
      <c r="K34" s="208"/>
      <c r="L34" s="208"/>
      <c r="M34" s="208"/>
      <c r="N34" s="208"/>
      <c r="O34" s="208"/>
      <c r="P34" s="208"/>
    </row>
    <row r="35" spans="1:16" ht="18.75" customHeight="1">
      <c r="A35" s="191"/>
      <c r="B35" s="209" t="s">
        <v>591</v>
      </c>
      <c r="C35" s="202"/>
      <c r="D35" s="203"/>
      <c r="E35" s="203"/>
      <c r="F35" s="203"/>
      <c r="G35" s="203"/>
      <c r="H35" s="206"/>
      <c r="I35" s="206"/>
      <c r="J35" s="208"/>
      <c r="K35" s="208"/>
      <c r="L35" s="210">
        <f>P31</f>
        <v>849634934462</v>
      </c>
      <c r="M35" s="210"/>
      <c r="N35" s="210"/>
      <c r="O35" s="208"/>
      <c r="P35" s="210"/>
    </row>
    <row r="36" spans="1:16" ht="15">
      <c r="A36" s="191"/>
      <c r="B36" s="211" t="s">
        <v>592</v>
      </c>
      <c r="C36" s="202"/>
      <c r="D36" s="203"/>
      <c r="E36" s="203"/>
      <c r="F36" s="203"/>
      <c r="G36" s="203"/>
      <c r="H36" s="206"/>
      <c r="I36" s="206"/>
      <c r="J36" s="208"/>
      <c r="K36" s="208"/>
      <c r="L36" s="212">
        <v>915908500394</v>
      </c>
      <c r="M36" s="212"/>
      <c r="N36" s="212"/>
      <c r="O36" s="208"/>
      <c r="P36" s="212"/>
    </row>
    <row r="37" spans="1:16" ht="15">
      <c r="A37" s="191"/>
      <c r="B37" s="211" t="s">
        <v>593</v>
      </c>
      <c r="C37" s="202"/>
      <c r="D37" s="203"/>
      <c r="E37" s="203"/>
      <c r="F37" s="203"/>
      <c r="G37" s="203"/>
      <c r="H37" s="206"/>
      <c r="I37" s="206"/>
      <c r="J37" s="208"/>
      <c r="K37" s="208"/>
      <c r="L37" s="210">
        <v>467344500</v>
      </c>
      <c r="M37" s="208"/>
      <c r="N37" s="208"/>
      <c r="O37" s="208"/>
      <c r="P37" s="210"/>
    </row>
    <row r="38" spans="1:16" ht="15">
      <c r="A38" s="191"/>
      <c r="B38" s="211" t="s">
        <v>594</v>
      </c>
      <c r="C38" s="202"/>
      <c r="D38" s="203"/>
      <c r="E38" s="203"/>
      <c r="F38" s="203"/>
      <c r="G38" s="203"/>
      <c r="H38" s="206"/>
      <c r="I38" s="206"/>
      <c r="J38" s="208"/>
      <c r="K38" s="208"/>
      <c r="L38" s="208"/>
      <c r="M38" s="208"/>
      <c r="N38" s="208"/>
      <c r="O38" s="208"/>
      <c r="P38" s="210"/>
    </row>
    <row r="39" spans="1:16" ht="15">
      <c r="A39" s="191"/>
      <c r="B39" s="211" t="s">
        <v>595</v>
      </c>
      <c r="C39" s="213"/>
      <c r="D39" s="214"/>
      <c r="E39" s="215"/>
      <c r="F39" s="215"/>
      <c r="G39" s="215"/>
      <c r="H39" s="215"/>
      <c r="I39" s="215"/>
      <c r="J39" s="215"/>
      <c r="K39" s="215"/>
      <c r="L39" s="215"/>
      <c r="M39" s="215"/>
      <c r="N39" s="215"/>
      <c r="O39" s="215"/>
      <c r="P39" s="215"/>
    </row>
    <row r="40" spans="1:16" ht="15">
      <c r="A40" s="191"/>
      <c r="B40" s="213"/>
      <c r="C40" s="213"/>
      <c r="D40" s="214"/>
      <c r="E40" s="215"/>
      <c r="F40" s="215"/>
      <c r="G40" s="215"/>
      <c r="H40" s="215"/>
      <c r="I40" s="215"/>
      <c r="J40" s="215"/>
      <c r="K40" s="215"/>
      <c r="L40" s="215"/>
      <c r="M40" s="215"/>
      <c r="N40" s="215"/>
      <c r="O40" s="215"/>
      <c r="P40" s="215"/>
    </row>
    <row r="41" spans="1:16" ht="15">
      <c r="A41" s="191"/>
      <c r="B41" s="213"/>
      <c r="C41" s="213"/>
      <c r="D41" s="214"/>
      <c r="E41" s="215"/>
      <c r="F41" s="215"/>
      <c r="G41" s="215"/>
      <c r="H41" s="215"/>
      <c r="I41" s="215"/>
      <c r="J41" s="215"/>
      <c r="K41" s="215"/>
      <c r="L41" s="215"/>
      <c r="M41" s="215"/>
      <c r="N41" s="215"/>
      <c r="O41" s="215"/>
      <c r="P41" s="215"/>
    </row>
    <row r="42" spans="1:16" ht="15">
      <c r="A42" s="191"/>
      <c r="B42" s="213"/>
      <c r="C42" s="213"/>
      <c r="D42" s="214"/>
      <c r="E42" s="215"/>
      <c r="F42" s="215"/>
      <c r="G42" s="215"/>
      <c r="H42" s="215"/>
      <c r="I42" s="215"/>
      <c r="J42" s="215"/>
      <c r="K42" s="215"/>
      <c r="L42" s="215"/>
      <c r="M42" s="215"/>
      <c r="N42" s="215"/>
      <c r="O42" s="215"/>
      <c r="P42" s="215"/>
    </row>
  </sheetData>
  <sheetProtection/>
  <mergeCells count="1">
    <mergeCell ref="B3:C3"/>
  </mergeCells>
  <conditionalFormatting sqref="B24:E27">
    <cfRule type="expression" priority="15" dxfId="0">
      <formula>$U$180&lt;&gt;0</formula>
    </cfRule>
  </conditionalFormatting>
  <conditionalFormatting sqref="B35:P35">
    <cfRule type="expression" priority="14" dxfId="0">
      <formula>$Q$185&gt;$Q$183</formula>
    </cfRule>
  </conditionalFormatting>
  <conditionalFormatting sqref="B36:P36">
    <cfRule type="expression" priority="13" dxfId="0" stopIfTrue="1">
      <formula>$Q$186&gt;$Q$169</formula>
    </cfRule>
  </conditionalFormatting>
  <conditionalFormatting sqref="B37:P37">
    <cfRule type="expression" priority="12" dxfId="0">
      <formula>$Q$187&gt;$Q$169</formula>
    </cfRule>
  </conditionalFormatting>
  <conditionalFormatting sqref="B24:P27">
    <cfRule type="expression" priority="11" dxfId="0">
      <formula>$T$33&lt;&gt;0</formula>
    </cfRule>
  </conditionalFormatting>
  <conditionalFormatting sqref="B5:P5 B17">
    <cfRule type="expression" priority="10" dxfId="9">
      <formula>$T$8&lt;&gt;0</formula>
    </cfRule>
  </conditionalFormatting>
  <conditionalFormatting sqref="B13:P15">
    <cfRule type="expression" priority="9" dxfId="0">
      <formula>$T$18&lt;&gt;0</formula>
    </cfRule>
  </conditionalFormatting>
  <conditionalFormatting sqref="B17:P17">
    <cfRule type="expression" priority="8" dxfId="0">
      <formula>$T$20&lt;&gt;0</formula>
    </cfRule>
  </conditionalFormatting>
  <conditionalFormatting sqref="B13:D15">
    <cfRule type="expression" priority="7" dxfId="0">
      <formula>$U$169&lt;&gt;0</formula>
    </cfRule>
  </conditionalFormatting>
  <conditionalFormatting sqref="B17:E17">
    <cfRule type="expression" priority="6" dxfId="0">
      <formula>$U$171&lt;&gt;0</formula>
    </cfRule>
  </conditionalFormatting>
  <conditionalFormatting sqref="B5:D5 B17">
    <cfRule type="expression" priority="5" dxfId="0">
      <formula>$U$159&lt;&gt;0</formula>
    </cfRule>
  </conditionalFormatting>
  <conditionalFormatting sqref="B24:B27">
    <cfRule type="expression" priority="4" dxfId="0">
      <formula>$T$18&lt;&gt;0</formula>
    </cfRule>
  </conditionalFormatting>
  <conditionalFormatting sqref="B24:B27">
    <cfRule type="expression" priority="3" dxfId="0">
      <formula>$U$169&lt;&gt;0</formula>
    </cfRule>
  </conditionalFormatting>
  <conditionalFormatting sqref="F26:P26">
    <cfRule type="expression" priority="2" dxfId="0">
      <formula>$T$18&lt;&gt;0</formula>
    </cfRule>
  </conditionalFormatting>
  <conditionalFormatting sqref="F26:P26">
    <cfRule type="expression" priority="1" dxfId="0">
      <formula>$T$18&lt;&gt;0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84"/>
  <sheetViews>
    <sheetView zoomScalePageLayoutView="0" workbookViewId="0" topLeftCell="A4">
      <selection activeCell="G99" sqref="G99"/>
    </sheetView>
  </sheetViews>
  <sheetFormatPr defaultColWidth="9.140625" defaultRowHeight="15"/>
  <cols>
    <col min="1" max="1" width="3.140625" style="144" customWidth="1"/>
    <col min="2" max="4" width="9.140625" style="144" customWidth="1"/>
    <col min="5" max="5" width="12.00390625" style="144" customWidth="1"/>
    <col min="6" max="6" width="5.7109375" style="144" customWidth="1"/>
    <col min="7" max="7" width="20.57421875" style="144" customWidth="1"/>
    <col min="8" max="8" width="0.85546875" style="144" customWidth="1"/>
    <col min="9" max="9" width="22.421875" style="144" customWidth="1"/>
    <col min="10" max="16384" width="9.140625" style="144" customWidth="1"/>
  </cols>
  <sheetData>
    <row r="1" spans="1:9" ht="24" customHeight="1">
      <c r="A1" s="160" t="s">
        <v>518</v>
      </c>
      <c r="B1" s="388" t="s">
        <v>519</v>
      </c>
      <c r="C1" s="388"/>
      <c r="D1" s="388"/>
      <c r="E1" s="388"/>
      <c r="F1" s="388"/>
      <c r="G1" s="388"/>
      <c r="H1" s="388"/>
      <c r="I1" s="388"/>
    </row>
    <row r="3" spans="1:9" ht="18.75" customHeight="1">
      <c r="A3" s="144">
        <v>1</v>
      </c>
      <c r="B3" s="161" t="s">
        <v>520</v>
      </c>
      <c r="C3" s="161"/>
      <c r="D3" s="161"/>
      <c r="E3" s="161"/>
      <c r="F3" s="161"/>
      <c r="G3" s="162" t="s">
        <v>521</v>
      </c>
      <c r="H3" s="156"/>
      <c r="I3" s="162">
        <v>41640</v>
      </c>
    </row>
    <row r="4" spans="2:9" ht="16.5">
      <c r="B4" s="161"/>
      <c r="C4" s="161"/>
      <c r="D4" s="161"/>
      <c r="E4" s="161"/>
      <c r="F4" s="161"/>
      <c r="G4" s="156" t="s">
        <v>76</v>
      </c>
      <c r="H4" s="163"/>
      <c r="I4" s="156" t="s">
        <v>76</v>
      </c>
    </row>
    <row r="5" spans="2:9" ht="16.5">
      <c r="B5" s="144" t="s">
        <v>522</v>
      </c>
      <c r="G5" s="164">
        <v>1459398836</v>
      </c>
      <c r="H5" s="164"/>
      <c r="I5" s="164">
        <v>506033403</v>
      </c>
    </row>
    <row r="6" spans="2:9" ht="16.5">
      <c r="B6" s="144" t="s">
        <v>523</v>
      </c>
      <c r="G6" s="165">
        <v>184419634067</v>
      </c>
      <c r="H6" s="165"/>
      <c r="I6" s="165">
        <v>27210395787</v>
      </c>
    </row>
    <row r="7" spans="2:7" ht="16.5">
      <c r="B7" s="144" t="s">
        <v>524</v>
      </c>
      <c r="G7" s="165">
        <v>0</v>
      </c>
    </row>
    <row r="8" spans="7:9" ht="3.75" customHeight="1">
      <c r="G8" s="166"/>
      <c r="I8" s="166"/>
    </row>
    <row r="9" spans="2:9" ht="16.5">
      <c r="B9" s="161"/>
      <c r="C9" s="161" t="s">
        <v>525</v>
      </c>
      <c r="D9" s="161"/>
      <c r="E9" s="161"/>
      <c r="F9" s="161"/>
      <c r="G9" s="167">
        <f>SUM(G5:G7)</f>
        <v>185879032903</v>
      </c>
      <c r="H9" s="167"/>
      <c r="I9" s="167">
        <f>SUM(I5:I7)</f>
        <v>27716429190</v>
      </c>
    </row>
    <row r="10" spans="2:9" ht="3" customHeight="1">
      <c r="B10" s="161"/>
      <c r="C10" s="161"/>
      <c r="D10" s="161"/>
      <c r="E10" s="161"/>
      <c r="F10" s="161"/>
      <c r="G10" s="167"/>
      <c r="H10" s="167"/>
      <c r="I10" s="167"/>
    </row>
    <row r="11" spans="2:9" ht="3" customHeight="1">
      <c r="B11" s="161"/>
      <c r="C11" s="161"/>
      <c r="D11" s="161"/>
      <c r="E11" s="161"/>
      <c r="F11" s="161"/>
      <c r="G11" s="168"/>
      <c r="H11" s="167"/>
      <c r="I11" s="168"/>
    </row>
    <row r="12" ht="18.75" customHeight="1"/>
    <row r="13" spans="1:9" ht="18.75" customHeight="1">
      <c r="A13" s="144">
        <v>2</v>
      </c>
      <c r="B13" s="161" t="s">
        <v>526</v>
      </c>
      <c r="C13" s="161"/>
      <c r="D13" s="161"/>
      <c r="E13" s="161"/>
      <c r="G13" s="162" t="s">
        <v>527</v>
      </c>
      <c r="H13" s="156"/>
      <c r="I13" s="162">
        <v>41640</v>
      </c>
    </row>
    <row r="14" spans="2:9" ht="16.5">
      <c r="B14" s="161"/>
      <c r="C14" s="161"/>
      <c r="D14" s="161"/>
      <c r="E14" s="161"/>
      <c r="G14" s="156" t="s">
        <v>76</v>
      </c>
      <c r="H14" s="163"/>
      <c r="I14" s="156" t="s">
        <v>76</v>
      </c>
    </row>
    <row r="15" ht="16.5">
      <c r="B15" s="144" t="s">
        <v>528</v>
      </c>
    </row>
    <row r="16" ht="16.5">
      <c r="B16" s="144" t="s">
        <v>529</v>
      </c>
    </row>
    <row r="17" ht="16.5">
      <c r="B17" s="144" t="s">
        <v>530</v>
      </c>
    </row>
    <row r="18" spans="7:9" ht="3" customHeight="1">
      <c r="G18" s="166"/>
      <c r="I18" s="166"/>
    </row>
    <row r="19" spans="2:9" ht="16.5">
      <c r="B19" s="161"/>
      <c r="C19" s="161" t="s">
        <v>525</v>
      </c>
      <c r="D19" s="161"/>
      <c r="E19" s="161"/>
      <c r="F19" s="161"/>
      <c r="G19" s="161">
        <f>SUM(G15:G17)</f>
        <v>0</v>
      </c>
      <c r="H19" s="161"/>
      <c r="I19" s="161">
        <f>SUM(I15:I17)</f>
        <v>0</v>
      </c>
    </row>
    <row r="20" spans="2:9" ht="3.75" customHeight="1">
      <c r="B20" s="161"/>
      <c r="C20" s="161"/>
      <c r="D20" s="161"/>
      <c r="E20" s="161"/>
      <c r="F20" s="161"/>
      <c r="G20" s="161"/>
      <c r="H20" s="161"/>
      <c r="I20" s="161"/>
    </row>
    <row r="21" spans="2:9" ht="3.75" customHeight="1">
      <c r="B21" s="161"/>
      <c r="C21" s="161"/>
      <c r="D21" s="161"/>
      <c r="E21" s="161"/>
      <c r="F21" s="161"/>
      <c r="G21" s="169"/>
      <c r="H21" s="161"/>
      <c r="I21" s="169"/>
    </row>
    <row r="22" spans="2:9" ht="18.75" customHeight="1">
      <c r="B22" s="161"/>
      <c r="C22" s="161"/>
      <c r="D22" s="161"/>
      <c r="E22" s="161"/>
      <c r="F22" s="161"/>
      <c r="G22" s="161"/>
      <c r="H22" s="161"/>
      <c r="I22" s="161"/>
    </row>
    <row r="23" spans="1:9" ht="18.75" customHeight="1">
      <c r="A23" s="144">
        <v>3</v>
      </c>
      <c r="B23" s="161" t="s">
        <v>531</v>
      </c>
      <c r="C23" s="161"/>
      <c r="D23" s="161"/>
      <c r="E23" s="161"/>
      <c r="G23" s="162" t="s">
        <v>521</v>
      </c>
      <c r="H23" s="156"/>
      <c r="I23" s="162">
        <v>41640</v>
      </c>
    </row>
    <row r="24" spans="2:9" ht="16.5">
      <c r="B24" s="161"/>
      <c r="C24" s="161"/>
      <c r="D24" s="161"/>
      <c r="E24" s="161"/>
      <c r="G24" s="156" t="s">
        <v>76</v>
      </c>
      <c r="H24" s="163"/>
      <c r="I24" s="156" t="s">
        <v>76</v>
      </c>
    </row>
    <row r="25" ht="16.5">
      <c r="B25" s="144" t="s">
        <v>532</v>
      </c>
    </row>
    <row r="26" ht="16.5">
      <c r="B26" s="144" t="s">
        <v>533</v>
      </c>
    </row>
    <row r="27" ht="16.5">
      <c r="B27" s="144" t="s">
        <v>534</v>
      </c>
    </row>
    <row r="28" spans="2:9" ht="16.5">
      <c r="B28" s="144" t="s">
        <v>535</v>
      </c>
      <c r="G28" s="165">
        <v>7452187206</v>
      </c>
      <c r="H28" s="165"/>
      <c r="I28" s="165">
        <v>6779585888</v>
      </c>
    </row>
    <row r="29" spans="7:9" ht="3" customHeight="1">
      <c r="G29" s="166"/>
      <c r="I29" s="166"/>
    </row>
    <row r="30" spans="3:9" ht="16.5">
      <c r="C30" s="161" t="s">
        <v>525</v>
      </c>
      <c r="D30" s="161"/>
      <c r="E30" s="161"/>
      <c r="F30" s="161"/>
      <c r="G30" s="167">
        <f>SUM(G25:G28)</f>
        <v>7452187206</v>
      </c>
      <c r="H30" s="167"/>
      <c r="I30" s="167">
        <f>SUM(I25:I28)</f>
        <v>6779585888</v>
      </c>
    </row>
    <row r="31" spans="3:9" ht="3.75" customHeight="1">
      <c r="C31" s="161"/>
      <c r="D31" s="161"/>
      <c r="E31" s="161"/>
      <c r="F31" s="161"/>
      <c r="G31" s="167"/>
      <c r="H31" s="167"/>
      <c r="I31" s="167"/>
    </row>
    <row r="32" spans="3:9" ht="3" customHeight="1">
      <c r="C32" s="161"/>
      <c r="D32" s="161"/>
      <c r="E32" s="161"/>
      <c r="F32" s="161"/>
      <c r="G32" s="168"/>
      <c r="H32" s="167"/>
      <c r="I32" s="168"/>
    </row>
    <row r="33" ht="24" customHeight="1"/>
    <row r="34" spans="1:9" ht="18" customHeight="1">
      <c r="A34" s="144">
        <v>4</v>
      </c>
      <c r="B34" s="161" t="s">
        <v>536</v>
      </c>
      <c r="C34" s="161"/>
      <c r="G34" s="162" t="s">
        <v>521</v>
      </c>
      <c r="H34" s="156"/>
      <c r="I34" s="162">
        <v>41640</v>
      </c>
    </row>
    <row r="35" spans="2:9" ht="16.5">
      <c r="B35" s="161"/>
      <c r="C35" s="161"/>
      <c r="G35" s="156" t="s">
        <v>76</v>
      </c>
      <c r="H35" s="163"/>
      <c r="I35" s="156" t="s">
        <v>76</v>
      </c>
    </row>
    <row r="36" ht="16.5">
      <c r="B36" s="144" t="s">
        <v>537</v>
      </c>
    </row>
    <row r="37" spans="2:9" ht="16.5">
      <c r="B37" s="144" t="s">
        <v>538</v>
      </c>
      <c r="G37" s="165">
        <v>40624766128</v>
      </c>
      <c r="H37" s="165"/>
      <c r="I37" s="165">
        <v>45092993132</v>
      </c>
    </row>
    <row r="38" spans="2:9" ht="16.5">
      <c r="B38" s="144" t="s">
        <v>539</v>
      </c>
      <c r="G38" s="165">
        <v>2956750179</v>
      </c>
      <c r="H38" s="165"/>
      <c r="I38" s="165">
        <v>3339925599</v>
      </c>
    </row>
    <row r="39" spans="2:9" ht="16.5">
      <c r="B39" s="144" t="s">
        <v>540</v>
      </c>
      <c r="G39" s="165">
        <v>33643184211</v>
      </c>
      <c r="H39" s="165"/>
      <c r="I39" s="165">
        <v>20091334971</v>
      </c>
    </row>
    <row r="40" spans="2:9" ht="16.5">
      <c r="B40" s="144" t="s">
        <v>541</v>
      </c>
      <c r="G40" s="165">
        <v>232700868512</v>
      </c>
      <c r="H40" s="165"/>
      <c r="I40" s="165">
        <v>260558423230</v>
      </c>
    </row>
    <row r="41" spans="2:9" ht="16.5">
      <c r="B41" s="144" t="s">
        <v>542</v>
      </c>
      <c r="G41" s="165">
        <v>1385634612</v>
      </c>
      <c r="H41" s="165"/>
      <c r="I41" s="165">
        <v>1939570856</v>
      </c>
    </row>
    <row r="42" ht="16.5">
      <c r="B42" s="144" t="s">
        <v>543</v>
      </c>
    </row>
    <row r="43" ht="16.5">
      <c r="B43" s="144" t="s">
        <v>544</v>
      </c>
    </row>
    <row r="44" ht="16.5">
      <c r="B44" s="144" t="s">
        <v>545</v>
      </c>
    </row>
    <row r="45" spans="7:9" ht="3.75" customHeight="1">
      <c r="G45" s="166"/>
      <c r="I45" s="166"/>
    </row>
    <row r="46" spans="3:9" ht="16.5">
      <c r="C46" s="161" t="s">
        <v>546</v>
      </c>
      <c r="D46" s="161"/>
      <c r="E46" s="161"/>
      <c r="F46" s="161"/>
      <c r="G46" s="167">
        <f>SUM(G36:G44)</f>
        <v>311311203642</v>
      </c>
      <c r="H46" s="167"/>
      <c r="I46" s="167">
        <f>SUM(I36:I44)</f>
        <v>331022247788</v>
      </c>
    </row>
    <row r="47" spans="3:9" ht="3.75" customHeight="1">
      <c r="C47" s="161"/>
      <c r="D47" s="161"/>
      <c r="E47" s="161"/>
      <c r="F47" s="161"/>
      <c r="G47" s="167"/>
      <c r="H47" s="167"/>
      <c r="I47" s="167"/>
    </row>
    <row r="48" spans="7:9" ht="3" customHeight="1">
      <c r="G48" s="170"/>
      <c r="I48" s="170"/>
    </row>
    <row r="49" spans="7:9" ht="23.25" customHeight="1">
      <c r="G49" s="171"/>
      <c r="I49" s="171"/>
    </row>
    <row r="50" ht="21.75" customHeight="1">
      <c r="B50" s="144" t="s">
        <v>547</v>
      </c>
    </row>
    <row r="51" ht="24" customHeight="1">
      <c r="B51" s="144" t="s">
        <v>548</v>
      </c>
    </row>
    <row r="52" spans="1:2" ht="24" customHeight="1">
      <c r="A52" s="172" t="s">
        <v>549</v>
      </c>
      <c r="B52" s="172"/>
    </row>
    <row r="53" ht="27.75" customHeight="1"/>
    <row r="54" spans="1:9" ht="16.5">
      <c r="A54" s="144">
        <v>5</v>
      </c>
      <c r="B54" s="161" t="s">
        <v>550</v>
      </c>
      <c r="C54" s="161"/>
      <c r="D54" s="161"/>
      <c r="E54" s="161"/>
      <c r="F54" s="161"/>
      <c r="G54" s="162" t="s">
        <v>521</v>
      </c>
      <c r="H54" s="156"/>
      <c r="I54" s="162">
        <v>41640</v>
      </c>
    </row>
    <row r="55" spans="2:9" ht="16.5">
      <c r="B55" s="161"/>
      <c r="C55" s="161"/>
      <c r="D55" s="161"/>
      <c r="E55" s="161"/>
      <c r="F55" s="161"/>
      <c r="G55" s="156" t="s">
        <v>76</v>
      </c>
      <c r="H55" s="163"/>
      <c r="I55" s="156" t="s">
        <v>76</v>
      </c>
    </row>
    <row r="56" spans="2:9" ht="16.5">
      <c r="B56" s="144" t="s">
        <v>551</v>
      </c>
      <c r="G56" s="173">
        <v>0</v>
      </c>
      <c r="H56" s="173"/>
      <c r="I56" s="173">
        <v>0</v>
      </c>
    </row>
    <row r="57" spans="2:9" ht="16.5">
      <c r="B57" s="144" t="s">
        <v>552</v>
      </c>
      <c r="G57" s="173">
        <v>0</v>
      </c>
      <c r="H57" s="173"/>
      <c r="I57" s="173">
        <v>0</v>
      </c>
    </row>
    <row r="58" spans="2:9" ht="16.5">
      <c r="B58" s="144" t="s">
        <v>553</v>
      </c>
      <c r="G58" s="173">
        <v>375749300</v>
      </c>
      <c r="H58" s="173"/>
      <c r="I58" s="173">
        <v>411107500</v>
      </c>
    </row>
    <row r="59" spans="2:9" ht="16.5">
      <c r="B59" s="144" t="s">
        <v>554</v>
      </c>
      <c r="G59" s="173"/>
      <c r="H59" s="173"/>
      <c r="I59" s="173"/>
    </row>
    <row r="60" spans="7:9" ht="3.75" customHeight="1">
      <c r="G60" s="166"/>
      <c r="I60" s="166"/>
    </row>
    <row r="61" spans="2:9" ht="20.25" customHeight="1">
      <c r="B61" s="161"/>
      <c r="C61" s="161" t="s">
        <v>555</v>
      </c>
      <c r="D61" s="161"/>
      <c r="E61" s="161"/>
      <c r="F61" s="161"/>
      <c r="G61" s="167">
        <f>SUM(G56:G59)</f>
        <v>375749300</v>
      </c>
      <c r="H61" s="167"/>
      <c r="I61" s="167">
        <f>SUM(I56:I59)</f>
        <v>411107500</v>
      </c>
    </row>
    <row r="62" ht="3.75" customHeight="1"/>
    <row r="63" spans="7:9" ht="3" customHeight="1">
      <c r="G63" s="170"/>
      <c r="I63" s="170"/>
    </row>
    <row r="65" spans="1:9" ht="16.5">
      <c r="A65" s="144">
        <v>6</v>
      </c>
      <c r="B65" s="161" t="s">
        <v>556</v>
      </c>
      <c r="C65" s="161"/>
      <c r="D65" s="161"/>
      <c r="E65" s="161"/>
      <c r="F65" s="161"/>
      <c r="G65" s="162" t="s">
        <v>521</v>
      </c>
      <c r="H65" s="156"/>
      <c r="I65" s="162">
        <v>41640</v>
      </c>
    </row>
    <row r="66" spans="2:9" ht="16.5">
      <c r="B66" s="161"/>
      <c r="C66" s="161"/>
      <c r="D66" s="161"/>
      <c r="E66" s="161"/>
      <c r="F66" s="161"/>
      <c r="G66" s="156" t="s">
        <v>76</v>
      </c>
      <c r="H66" s="163"/>
      <c r="I66" s="156" t="s">
        <v>76</v>
      </c>
    </row>
    <row r="67" ht="16.5">
      <c r="B67" s="144" t="s">
        <v>557</v>
      </c>
    </row>
    <row r="69" ht="16.5">
      <c r="B69" s="144" t="s">
        <v>558</v>
      </c>
    </row>
    <row r="70" spans="7:9" ht="3.75" customHeight="1">
      <c r="G70" s="166"/>
      <c r="I70" s="166"/>
    </row>
    <row r="71" spans="2:9" ht="18" customHeight="1">
      <c r="B71" s="144" t="s">
        <v>517</v>
      </c>
      <c r="C71" s="161" t="s">
        <v>555</v>
      </c>
      <c r="D71" s="161"/>
      <c r="E71" s="161"/>
      <c r="F71" s="161"/>
      <c r="G71" s="161">
        <f>SUM(G67:G69)</f>
        <v>0</v>
      </c>
      <c r="H71" s="161"/>
      <c r="I71" s="161">
        <f>SUM(I67:I69)</f>
        <v>0</v>
      </c>
    </row>
    <row r="72" spans="3:9" ht="3.75" customHeight="1">
      <c r="C72" s="161"/>
      <c r="D72" s="161"/>
      <c r="E72" s="161"/>
      <c r="F72" s="161"/>
      <c r="G72" s="161"/>
      <c r="H72" s="161"/>
      <c r="I72" s="161"/>
    </row>
    <row r="73" spans="3:9" ht="3" customHeight="1">
      <c r="C73" s="161"/>
      <c r="D73" s="161"/>
      <c r="E73" s="161"/>
      <c r="F73" s="161"/>
      <c r="G73" s="169"/>
      <c r="H73" s="161"/>
      <c r="I73" s="169"/>
    </row>
    <row r="75" spans="1:9" ht="16.5">
      <c r="A75" s="144">
        <v>7</v>
      </c>
      <c r="B75" s="161" t="s">
        <v>559</v>
      </c>
      <c r="C75" s="161"/>
      <c r="D75" s="161"/>
      <c r="E75" s="161"/>
      <c r="F75" s="161"/>
      <c r="G75" s="162" t="s">
        <v>521</v>
      </c>
      <c r="H75" s="156"/>
      <c r="I75" s="162">
        <v>41640</v>
      </c>
    </row>
    <row r="76" spans="2:9" ht="16.5">
      <c r="B76" s="161"/>
      <c r="C76" s="161"/>
      <c r="D76" s="161"/>
      <c r="E76" s="161"/>
      <c r="F76" s="161"/>
      <c r="G76" s="156" t="s">
        <v>76</v>
      </c>
      <c r="H76" s="163"/>
      <c r="I76" s="156" t="s">
        <v>76</v>
      </c>
    </row>
    <row r="77" ht="16.5">
      <c r="B77" s="144" t="s">
        <v>560</v>
      </c>
    </row>
    <row r="78" ht="16.5">
      <c r="B78" s="144" t="s">
        <v>561</v>
      </c>
    </row>
    <row r="79" ht="16.5">
      <c r="B79" s="144" t="s">
        <v>562</v>
      </c>
    </row>
    <row r="80" ht="16.5">
      <c r="B80" s="144" t="s">
        <v>563</v>
      </c>
    </row>
    <row r="81" spans="7:9" ht="3.75" customHeight="1">
      <c r="G81" s="166"/>
      <c r="I81" s="166"/>
    </row>
    <row r="82" spans="3:9" ht="20.25" customHeight="1">
      <c r="C82" s="161" t="s">
        <v>555</v>
      </c>
      <c r="D82" s="161"/>
      <c r="E82" s="161"/>
      <c r="F82" s="161"/>
      <c r="G82" s="161">
        <f>SUM(G77:G80)</f>
        <v>0</v>
      </c>
      <c r="H82" s="161"/>
      <c r="I82" s="161">
        <f>SUM(I77:I80)</f>
        <v>0</v>
      </c>
    </row>
    <row r="83" ht="3.75" customHeight="1"/>
    <row r="84" spans="7:9" ht="3" customHeight="1">
      <c r="G84" s="170"/>
      <c r="I84" s="170"/>
    </row>
  </sheetData>
  <sheetProtection/>
  <mergeCells count="1">
    <mergeCell ref="B1:I1"/>
  </mergeCells>
  <printOptions/>
  <pageMargins left="0.8661417322834646" right="0.3937007874015748" top="0.7086614173228347"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28"/>
  <sheetViews>
    <sheetView tabSelected="1" zoomScalePageLayoutView="0" workbookViewId="0" topLeftCell="A118">
      <selection activeCell="F128" sqref="F128"/>
    </sheetView>
  </sheetViews>
  <sheetFormatPr defaultColWidth="9.140625" defaultRowHeight="15"/>
  <cols>
    <col min="1" max="1" width="2.57421875" style="141" customWidth="1"/>
    <col min="2" max="4" width="9.140625" style="144" customWidth="1"/>
    <col min="5" max="5" width="12.00390625" style="144" customWidth="1"/>
    <col min="6" max="6" width="19.421875" style="144" customWidth="1"/>
    <col min="7" max="7" width="34.57421875" style="144" customWidth="1"/>
    <col min="8" max="16384" width="9.140625" style="144" customWidth="1"/>
  </cols>
  <sheetData>
    <row r="1" spans="2:7" ht="15" customHeight="1">
      <c r="B1" s="141" t="s">
        <v>378</v>
      </c>
      <c r="C1" s="142"/>
      <c r="D1" s="142"/>
      <c r="E1" s="142"/>
      <c r="F1" s="142"/>
      <c r="G1" s="143" t="s">
        <v>379</v>
      </c>
    </row>
    <row r="2" spans="2:7" ht="15" customHeight="1">
      <c r="B2" s="141" t="s">
        <v>380</v>
      </c>
      <c r="C2" s="145"/>
      <c r="D2" s="145"/>
      <c r="E2" s="145"/>
      <c r="F2" s="145"/>
      <c r="G2" s="146" t="s">
        <v>381</v>
      </c>
    </row>
    <row r="3" spans="2:7" ht="15" customHeight="1">
      <c r="B3" s="147" t="s">
        <v>382</v>
      </c>
      <c r="C3" s="145"/>
      <c r="D3" s="145"/>
      <c r="E3" s="145"/>
      <c r="F3" s="145"/>
      <c r="G3" s="148" t="s">
        <v>383</v>
      </c>
    </row>
    <row r="4" spans="1:7" ht="2.25" customHeight="1">
      <c r="A4" s="149"/>
      <c r="B4" s="150"/>
      <c r="C4" s="151"/>
      <c r="D4" s="151"/>
      <c r="E4" s="151"/>
      <c r="F4" s="151"/>
      <c r="G4" s="152"/>
    </row>
    <row r="5" spans="1:7" s="153" customFormat="1" ht="28.5" customHeight="1">
      <c r="A5" s="147"/>
      <c r="B5" s="391" t="s">
        <v>384</v>
      </c>
      <c r="C5" s="391"/>
      <c r="D5" s="391"/>
      <c r="E5" s="391"/>
      <c r="F5" s="391"/>
      <c r="G5" s="391"/>
    </row>
    <row r="6" spans="1:7" s="153" customFormat="1" ht="17.25">
      <c r="A6" s="147"/>
      <c r="B6" s="391" t="s">
        <v>385</v>
      </c>
      <c r="C6" s="391"/>
      <c r="D6" s="391"/>
      <c r="E6" s="391"/>
      <c r="F6" s="391"/>
      <c r="G6" s="391"/>
    </row>
    <row r="7" s="153" customFormat="1" ht="9" customHeight="1">
      <c r="A7" s="147"/>
    </row>
    <row r="8" spans="1:6" ht="16.5">
      <c r="A8" s="141" t="s">
        <v>386</v>
      </c>
      <c r="B8" s="147" t="s">
        <v>387</v>
      </c>
      <c r="C8" s="147"/>
      <c r="D8" s="147"/>
      <c r="E8" s="147"/>
      <c r="F8" s="147"/>
    </row>
    <row r="9" spans="1:2" ht="16.5">
      <c r="A9" s="141" t="s">
        <v>388</v>
      </c>
      <c r="B9" s="144" t="s">
        <v>389</v>
      </c>
    </row>
    <row r="10" ht="16.5">
      <c r="B10" s="144" t="s">
        <v>390</v>
      </c>
    </row>
    <row r="11" ht="16.5">
      <c r="B11" s="144" t="s">
        <v>391</v>
      </c>
    </row>
    <row r="12" spans="1:7" ht="52.5" customHeight="1">
      <c r="A12" s="154" t="s">
        <v>392</v>
      </c>
      <c r="B12" s="355" t="s">
        <v>393</v>
      </c>
      <c r="C12" s="355"/>
      <c r="D12" s="355"/>
      <c r="E12" s="355"/>
      <c r="F12" s="355"/>
      <c r="G12" s="355"/>
    </row>
    <row r="13" spans="1:2" ht="19.5" customHeight="1">
      <c r="A13" s="141" t="s">
        <v>394</v>
      </c>
      <c r="B13" s="144" t="s">
        <v>395</v>
      </c>
    </row>
    <row r="14" ht="16.5">
      <c r="B14" s="144" t="s">
        <v>396</v>
      </c>
    </row>
    <row r="15" ht="16.5">
      <c r="B15" s="144" t="s">
        <v>397</v>
      </c>
    </row>
    <row r="16" ht="16.5">
      <c r="B16" s="144" t="s">
        <v>398</v>
      </c>
    </row>
    <row r="17" ht="16.5">
      <c r="B17" s="144" t="s">
        <v>399</v>
      </c>
    </row>
    <row r="18" spans="1:2" ht="16.5">
      <c r="A18" s="141" t="s">
        <v>400</v>
      </c>
      <c r="B18" s="144" t="s">
        <v>401</v>
      </c>
    </row>
    <row r="19" ht="8.25" customHeight="1"/>
    <row r="20" spans="1:7" ht="16.5">
      <c r="A20" s="141" t="s">
        <v>402</v>
      </c>
      <c r="B20" s="147" t="s">
        <v>403</v>
      </c>
      <c r="C20" s="147"/>
      <c r="D20" s="147"/>
      <c r="E20" s="147"/>
      <c r="F20" s="147"/>
      <c r="G20" s="147"/>
    </row>
    <row r="21" spans="1:2" ht="16.5">
      <c r="A21" s="141" t="s">
        <v>404</v>
      </c>
      <c r="B21" s="144" t="s">
        <v>405</v>
      </c>
    </row>
    <row r="22" spans="1:2" ht="23.25" customHeight="1">
      <c r="A22" s="141" t="s">
        <v>406</v>
      </c>
      <c r="B22" s="144" t="s">
        <v>407</v>
      </c>
    </row>
    <row r="23" ht="7.5" customHeight="1"/>
    <row r="24" spans="1:6" ht="16.5">
      <c r="A24" s="141" t="s">
        <v>408</v>
      </c>
      <c r="B24" s="147" t="s">
        <v>409</v>
      </c>
      <c r="C24" s="147"/>
      <c r="D24" s="147"/>
      <c r="E24" s="147"/>
      <c r="F24" s="147"/>
    </row>
    <row r="25" spans="1:7" ht="78" customHeight="1">
      <c r="A25" s="154" t="s">
        <v>404</v>
      </c>
      <c r="B25" s="357" t="s">
        <v>410</v>
      </c>
      <c r="C25" s="357"/>
      <c r="D25" s="357"/>
      <c r="E25" s="357"/>
      <c r="F25" s="357"/>
      <c r="G25" s="357"/>
    </row>
    <row r="26" spans="1:2" ht="21" customHeight="1">
      <c r="A26" s="141" t="s">
        <v>406</v>
      </c>
      <c r="B26" s="144" t="s">
        <v>411</v>
      </c>
    </row>
    <row r="27" ht="16.5">
      <c r="B27" s="144" t="s">
        <v>412</v>
      </c>
    </row>
    <row r="28" ht="16.5">
      <c r="B28" s="144" t="s">
        <v>413</v>
      </c>
    </row>
    <row r="29" ht="16.5">
      <c r="B29" s="144" t="s">
        <v>414</v>
      </c>
    </row>
    <row r="30" ht="16.5">
      <c r="B30" s="144" t="s">
        <v>415</v>
      </c>
    </row>
    <row r="31" ht="16.5">
      <c r="B31" s="144" t="s">
        <v>416</v>
      </c>
    </row>
    <row r="32" ht="22.5" customHeight="1">
      <c r="B32" s="144" t="s">
        <v>417</v>
      </c>
    </row>
    <row r="33" ht="16.5">
      <c r="B33" s="144" t="s">
        <v>418</v>
      </c>
    </row>
    <row r="34" ht="16.5">
      <c r="B34" s="144" t="s">
        <v>419</v>
      </c>
    </row>
    <row r="35" ht="16.5">
      <c r="B35" s="144" t="s">
        <v>420</v>
      </c>
    </row>
    <row r="36" spans="2:7" ht="16.5">
      <c r="B36" s="355" t="s">
        <v>421</v>
      </c>
      <c r="C36" s="355"/>
      <c r="D36" s="355"/>
      <c r="E36" s="355"/>
      <c r="F36" s="355"/>
      <c r="G36" s="355"/>
    </row>
    <row r="37" spans="2:7" ht="16.5">
      <c r="B37" s="357" t="s">
        <v>422</v>
      </c>
      <c r="C37" s="357"/>
      <c r="D37" s="357"/>
      <c r="E37" s="357"/>
      <c r="F37" s="357"/>
      <c r="G37" s="357"/>
    </row>
    <row r="38" spans="2:7" ht="16.5">
      <c r="B38" s="144" t="s">
        <v>423</v>
      </c>
      <c r="C38" s="155"/>
      <c r="D38" s="155"/>
      <c r="E38" s="155"/>
      <c r="F38" s="155"/>
      <c r="G38" s="155"/>
    </row>
    <row r="39" spans="2:7" ht="16.5">
      <c r="B39" s="144" t="s">
        <v>424</v>
      </c>
      <c r="C39" s="155"/>
      <c r="D39" s="155"/>
      <c r="E39" s="155"/>
      <c r="F39" s="155"/>
      <c r="G39" s="155"/>
    </row>
    <row r="40" ht="21" customHeight="1">
      <c r="B40" s="144" t="s">
        <v>425</v>
      </c>
    </row>
    <row r="41" spans="2:7" ht="51" customHeight="1">
      <c r="B41" s="355" t="s">
        <v>426</v>
      </c>
      <c r="C41" s="355"/>
      <c r="D41" s="355"/>
      <c r="E41" s="355"/>
      <c r="F41" s="355"/>
      <c r="G41" s="355"/>
    </row>
    <row r="42" ht="16.5">
      <c r="B42" s="144" t="s">
        <v>427</v>
      </c>
    </row>
    <row r="43" ht="16.5">
      <c r="B43" s="144" t="s">
        <v>428</v>
      </c>
    </row>
    <row r="44" spans="1:6" ht="16.5">
      <c r="A44" s="141" t="s">
        <v>429</v>
      </c>
      <c r="B44" s="147" t="s">
        <v>430</v>
      </c>
      <c r="C44" s="147"/>
      <c r="D44" s="147"/>
      <c r="E44" s="147"/>
      <c r="F44" s="147"/>
    </row>
    <row r="45" spans="1:2" ht="16.5">
      <c r="A45" s="141" t="s">
        <v>388</v>
      </c>
      <c r="B45" s="144" t="s">
        <v>431</v>
      </c>
    </row>
    <row r="46" ht="16.5">
      <c r="B46" s="144" t="s">
        <v>432</v>
      </c>
    </row>
    <row r="47" ht="16.5">
      <c r="B47" s="144" t="s">
        <v>433</v>
      </c>
    </row>
    <row r="48" ht="16.5">
      <c r="B48" s="144" t="s">
        <v>434</v>
      </c>
    </row>
    <row r="49" ht="16.5">
      <c r="B49" s="144" t="s">
        <v>435</v>
      </c>
    </row>
    <row r="50" spans="2:7" ht="34.5" customHeight="1">
      <c r="B50" s="355" t="s">
        <v>436</v>
      </c>
      <c r="C50" s="355"/>
      <c r="D50" s="355"/>
      <c r="E50" s="355"/>
      <c r="F50" s="355"/>
      <c r="G50" s="355"/>
    </row>
    <row r="51" ht="3" customHeight="1"/>
    <row r="52" spans="1:2" ht="16.5">
      <c r="A52" s="141" t="s">
        <v>392</v>
      </c>
      <c r="B52" s="144" t="s">
        <v>437</v>
      </c>
    </row>
    <row r="53" ht="16.5">
      <c r="B53" s="144" t="s">
        <v>438</v>
      </c>
    </row>
    <row r="54" ht="16.5">
      <c r="B54" s="144" t="s">
        <v>439</v>
      </c>
    </row>
    <row r="55" ht="17.25" customHeight="1">
      <c r="B55" s="144" t="s">
        <v>440</v>
      </c>
    </row>
    <row r="56" spans="2:7" ht="36.75" customHeight="1">
      <c r="B56" s="355" t="s">
        <v>441</v>
      </c>
      <c r="C56" s="355"/>
      <c r="D56" s="355"/>
      <c r="E56" s="355"/>
      <c r="F56" s="355"/>
      <c r="G56" s="355"/>
    </row>
    <row r="57" ht="16.5">
      <c r="B57" s="144" t="s">
        <v>442</v>
      </c>
    </row>
    <row r="58" spans="2:7" ht="36" customHeight="1">
      <c r="B58" s="355" t="s">
        <v>443</v>
      </c>
      <c r="C58" s="355"/>
      <c r="D58" s="355"/>
      <c r="E58" s="355"/>
      <c r="F58" s="355"/>
      <c r="G58" s="355"/>
    </row>
    <row r="59" ht="16.5">
      <c r="B59" s="144" t="s">
        <v>444</v>
      </c>
    </row>
    <row r="60" ht="9.75" customHeight="1"/>
    <row r="61" spans="1:2" ht="16.5">
      <c r="A61" s="141" t="s">
        <v>445</v>
      </c>
      <c r="B61" s="144" t="s">
        <v>446</v>
      </c>
    </row>
    <row r="62" spans="2:7" ht="37.5" customHeight="1">
      <c r="B62" s="355" t="s">
        <v>447</v>
      </c>
      <c r="C62" s="355"/>
      <c r="D62" s="355"/>
      <c r="E62" s="355"/>
      <c r="F62" s="355"/>
      <c r="G62" s="355"/>
    </row>
    <row r="63" ht="10.5" customHeight="1"/>
    <row r="64" spans="2:7" ht="16.5">
      <c r="B64" s="144" t="s">
        <v>448</v>
      </c>
      <c r="D64" s="144" t="s">
        <v>449</v>
      </c>
      <c r="F64" s="146" t="s">
        <v>450</v>
      </c>
      <c r="G64" s="144" t="s">
        <v>451</v>
      </c>
    </row>
    <row r="65" spans="3:7" ht="16.5">
      <c r="C65" s="156" t="s">
        <v>452</v>
      </c>
      <c r="E65" s="156" t="s">
        <v>453</v>
      </c>
      <c r="F65" s="146" t="s">
        <v>454</v>
      </c>
      <c r="G65" s="144" t="s">
        <v>455</v>
      </c>
    </row>
    <row r="66" spans="2:7" ht="16.5">
      <c r="B66" s="144" t="s">
        <v>456</v>
      </c>
      <c r="D66" s="144" t="s">
        <v>457</v>
      </c>
      <c r="F66" s="146" t="s">
        <v>458</v>
      </c>
      <c r="G66" s="144" t="s">
        <v>459</v>
      </c>
    </row>
    <row r="67" ht="23.25" customHeight="1">
      <c r="B67" s="144" t="s">
        <v>460</v>
      </c>
    </row>
    <row r="68" ht="16.5">
      <c r="B68" s="144" t="s">
        <v>461</v>
      </c>
    </row>
    <row r="69" ht="16.5">
      <c r="B69" s="157" t="s">
        <v>462</v>
      </c>
    </row>
    <row r="70" ht="16.5">
      <c r="B70" s="144" t="s">
        <v>463</v>
      </c>
    </row>
    <row r="71" spans="1:2" ht="24.75" customHeight="1">
      <c r="A71" s="141" t="s">
        <v>400</v>
      </c>
      <c r="B71" s="144" t="s">
        <v>464</v>
      </c>
    </row>
    <row r="72" ht="16.5">
      <c r="B72" s="144" t="s">
        <v>465</v>
      </c>
    </row>
    <row r="73" ht="16.5">
      <c r="B73" s="144" t="s">
        <v>466</v>
      </c>
    </row>
    <row r="74" spans="1:2" ht="21" customHeight="1">
      <c r="A74" s="141" t="s">
        <v>467</v>
      </c>
      <c r="B74" s="144" t="s">
        <v>468</v>
      </c>
    </row>
    <row r="75" spans="2:7" ht="55.5" customHeight="1">
      <c r="B75" s="389" t="s">
        <v>469</v>
      </c>
      <c r="C75" s="355"/>
      <c r="D75" s="355"/>
      <c r="E75" s="355"/>
      <c r="F75" s="355"/>
      <c r="G75" s="355"/>
    </row>
    <row r="76" ht="18" customHeight="1">
      <c r="B76" s="144" t="s">
        <v>470</v>
      </c>
    </row>
    <row r="77" ht="3" customHeight="1"/>
    <row r="78" ht="16.5">
      <c r="B78" s="144" t="s">
        <v>471</v>
      </c>
    </row>
    <row r="79" ht="3.75" customHeight="1"/>
    <row r="80" ht="16.5">
      <c r="B80" s="144" t="s">
        <v>472</v>
      </c>
    </row>
    <row r="81" ht="3.75" customHeight="1"/>
    <row r="82" spans="1:2" ht="22.5" customHeight="1">
      <c r="A82" s="141" t="s">
        <v>473</v>
      </c>
      <c r="B82" s="144" t="s">
        <v>474</v>
      </c>
    </row>
    <row r="83" ht="18" customHeight="1">
      <c r="B83" s="158" t="s">
        <v>475</v>
      </c>
    </row>
    <row r="84" spans="2:7" ht="68.25" customHeight="1">
      <c r="B84" s="390" t="s">
        <v>476</v>
      </c>
      <c r="C84" s="390"/>
      <c r="D84" s="390"/>
      <c r="E84" s="390"/>
      <c r="F84" s="390"/>
      <c r="G84" s="390"/>
    </row>
    <row r="85" spans="2:7" ht="36.75" customHeight="1">
      <c r="B85" s="355" t="s">
        <v>477</v>
      </c>
      <c r="C85" s="355"/>
      <c r="D85" s="355"/>
      <c r="E85" s="355"/>
      <c r="F85" s="355"/>
      <c r="G85" s="355"/>
    </row>
    <row r="86" spans="1:2" ht="21" customHeight="1">
      <c r="A86" s="141" t="s">
        <v>478</v>
      </c>
      <c r="B86" s="144" t="s">
        <v>479</v>
      </c>
    </row>
    <row r="87" spans="2:7" ht="33.75" customHeight="1">
      <c r="B87" s="355" t="s">
        <v>480</v>
      </c>
      <c r="C87" s="355"/>
      <c r="D87" s="355"/>
      <c r="E87" s="355"/>
      <c r="F87" s="355"/>
      <c r="G87" s="355"/>
    </row>
    <row r="88" ht="16.5">
      <c r="B88" s="144" t="s">
        <v>481</v>
      </c>
    </row>
    <row r="89" ht="16.5">
      <c r="B89" s="144" t="s">
        <v>482</v>
      </c>
    </row>
    <row r="90" ht="7.5" customHeight="1"/>
    <row r="91" spans="1:7" ht="35.25" customHeight="1">
      <c r="A91" s="154" t="s">
        <v>483</v>
      </c>
      <c r="B91" s="355" t="s">
        <v>484</v>
      </c>
      <c r="C91" s="355"/>
      <c r="D91" s="355"/>
      <c r="E91" s="355"/>
      <c r="F91" s="355"/>
      <c r="G91" s="355"/>
    </row>
    <row r="92" spans="1:2" ht="21.75" customHeight="1">
      <c r="A92" s="141" t="s">
        <v>485</v>
      </c>
      <c r="B92" s="144" t="s">
        <v>486</v>
      </c>
    </row>
    <row r="93" spans="1:2" ht="22.5" customHeight="1">
      <c r="A93" s="141" t="s">
        <v>487</v>
      </c>
      <c r="B93" s="144" t="s">
        <v>488</v>
      </c>
    </row>
    <row r="94" ht="16.5">
      <c r="B94" s="159" t="s">
        <v>489</v>
      </c>
    </row>
    <row r="95" ht="16.5">
      <c r="B95" s="144" t="s">
        <v>490</v>
      </c>
    </row>
    <row r="96" ht="16.5">
      <c r="B96" s="144" t="s">
        <v>491</v>
      </c>
    </row>
    <row r="97" ht="16.5">
      <c r="B97" s="144" t="s">
        <v>492</v>
      </c>
    </row>
    <row r="98" ht="16.5">
      <c r="B98" s="144" t="s">
        <v>493</v>
      </c>
    </row>
    <row r="99" ht="16.5">
      <c r="B99" s="144" t="s">
        <v>494</v>
      </c>
    </row>
    <row r="100" spans="2:7" ht="53.25" customHeight="1">
      <c r="B100" s="355" t="s">
        <v>495</v>
      </c>
      <c r="C100" s="355"/>
      <c r="D100" s="355"/>
      <c r="E100" s="355"/>
      <c r="F100" s="355"/>
      <c r="G100" s="355"/>
    </row>
    <row r="101" spans="2:7" ht="37.5" customHeight="1">
      <c r="B101" s="355" t="s">
        <v>496</v>
      </c>
      <c r="C101" s="355"/>
      <c r="D101" s="355"/>
      <c r="E101" s="355"/>
      <c r="F101" s="355"/>
      <c r="G101" s="355"/>
    </row>
    <row r="102" ht="9" customHeight="1"/>
    <row r="103" spans="1:2" ht="17.25" customHeight="1">
      <c r="A103" s="141" t="s">
        <v>497</v>
      </c>
      <c r="B103" s="144" t="s">
        <v>498</v>
      </c>
    </row>
    <row r="104" spans="2:7" ht="35.25" customHeight="1">
      <c r="B104" s="355" t="s">
        <v>499</v>
      </c>
      <c r="C104" s="355"/>
      <c r="D104" s="355"/>
      <c r="E104" s="355"/>
      <c r="F104" s="355"/>
      <c r="G104" s="355"/>
    </row>
    <row r="105" spans="2:7" ht="34.5" customHeight="1">
      <c r="B105" s="355" t="s">
        <v>500</v>
      </c>
      <c r="C105" s="355"/>
      <c r="D105" s="355"/>
      <c r="E105" s="355"/>
      <c r="F105" s="355"/>
      <c r="G105" s="355"/>
    </row>
    <row r="106" spans="2:7" ht="37.5" customHeight="1">
      <c r="B106" s="389" t="s">
        <v>501</v>
      </c>
      <c r="C106" s="389"/>
      <c r="D106" s="389"/>
      <c r="E106" s="389"/>
      <c r="F106" s="389"/>
      <c r="G106" s="389"/>
    </row>
    <row r="107" ht="3" customHeight="1"/>
    <row r="108" ht="16.5">
      <c r="B108" s="144" t="s">
        <v>502</v>
      </c>
    </row>
    <row r="109" spans="1:2" ht="25.5" customHeight="1">
      <c r="A109" s="141" t="s">
        <v>503</v>
      </c>
      <c r="B109" s="144" t="s">
        <v>504</v>
      </c>
    </row>
    <row r="110" spans="2:7" ht="33" customHeight="1">
      <c r="B110" s="355" t="s">
        <v>505</v>
      </c>
      <c r="C110" s="355"/>
      <c r="D110" s="355"/>
      <c r="E110" s="355"/>
      <c r="F110" s="355"/>
      <c r="G110" s="355"/>
    </row>
    <row r="111" ht="5.25" customHeight="1"/>
    <row r="112" ht="16.5">
      <c r="B112" s="144" t="s">
        <v>506</v>
      </c>
    </row>
    <row r="113" spans="1:2" ht="28.5" customHeight="1">
      <c r="A113" s="141" t="s">
        <v>507</v>
      </c>
      <c r="B113" s="144" t="s">
        <v>508</v>
      </c>
    </row>
    <row r="114" spans="2:7" ht="37.5" customHeight="1">
      <c r="B114" s="355" t="s">
        <v>509</v>
      </c>
      <c r="C114" s="355"/>
      <c r="D114" s="355"/>
      <c r="E114" s="355"/>
      <c r="F114" s="355"/>
      <c r="G114" s="355"/>
    </row>
    <row r="115" ht="2.25" customHeight="1"/>
    <row r="116" ht="16.5">
      <c r="B116" s="144" t="s">
        <v>510</v>
      </c>
    </row>
    <row r="117" ht="16.5">
      <c r="B117" s="144" t="s">
        <v>511</v>
      </c>
    </row>
    <row r="118" ht="16.5">
      <c r="B118" s="144" t="s">
        <v>512</v>
      </c>
    </row>
    <row r="119" ht="2.25" customHeight="1"/>
    <row r="120" spans="1:2" ht="21.75" customHeight="1">
      <c r="A120" s="141" t="s">
        <v>513</v>
      </c>
      <c r="B120" s="144" t="s">
        <v>514</v>
      </c>
    </row>
    <row r="121" ht="3.75" customHeight="1"/>
    <row r="122" spans="1:2" ht="25.5" customHeight="1">
      <c r="A122" s="141" t="s">
        <v>515</v>
      </c>
      <c r="B122" s="144" t="s">
        <v>516</v>
      </c>
    </row>
    <row r="128" ht="16.5">
      <c r="F128" s="144" t="s">
        <v>517</v>
      </c>
    </row>
  </sheetData>
  <sheetProtection/>
  <mergeCells count="23">
    <mergeCell ref="B5:G5"/>
    <mergeCell ref="B6:G6"/>
    <mergeCell ref="B12:G12"/>
    <mergeCell ref="B25:G25"/>
    <mergeCell ref="B36:G36"/>
    <mergeCell ref="B84:G84"/>
    <mergeCell ref="B85:G85"/>
    <mergeCell ref="B87:G87"/>
    <mergeCell ref="B91:G91"/>
    <mergeCell ref="B100:G100"/>
    <mergeCell ref="B37:G37"/>
    <mergeCell ref="B41:G41"/>
    <mergeCell ref="B50:G50"/>
    <mergeCell ref="B56:G56"/>
    <mergeCell ref="B58:G58"/>
    <mergeCell ref="B62:G62"/>
    <mergeCell ref="B75:G75"/>
    <mergeCell ref="B104:G104"/>
    <mergeCell ref="B105:G105"/>
    <mergeCell ref="B106:G106"/>
    <mergeCell ref="B110:G110"/>
    <mergeCell ref="B114:G114"/>
    <mergeCell ref="B101:G101"/>
  </mergeCells>
  <printOptions/>
  <pageMargins left="0.7480314960629921" right="0.3937007874015748" top="0.7086614173228347" bottom="0.4330708661417323"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G123"/>
  <sheetViews>
    <sheetView showGridLines="0" zoomScalePageLayoutView="0" workbookViewId="0" topLeftCell="A101">
      <selection activeCell="C115" sqref="C115:E115"/>
    </sheetView>
  </sheetViews>
  <sheetFormatPr defaultColWidth="9.140625" defaultRowHeight="15"/>
  <cols>
    <col min="1" max="1" width="47.00390625" style="134" customWidth="1"/>
    <col min="2" max="2" width="5.8515625" style="134" customWidth="1"/>
    <col min="3" max="3" width="8.7109375" style="134" customWidth="1"/>
    <col min="4" max="4" width="19.57421875" style="134" customWidth="1"/>
    <col min="5" max="5" width="19.00390625" style="134" customWidth="1"/>
    <col min="6" max="6" width="12.28125" style="134" customWidth="1"/>
    <col min="7" max="7" width="19.57421875" style="134" customWidth="1"/>
    <col min="8" max="16384" width="9.140625" style="134" customWidth="1"/>
  </cols>
  <sheetData>
    <row r="1" spans="1:6" ht="14.25" customHeight="1">
      <c r="A1" s="394" t="s">
        <v>138</v>
      </c>
      <c r="B1" s="394"/>
      <c r="C1" s="394"/>
      <c r="D1" s="392"/>
      <c r="E1" s="392"/>
      <c r="F1" s="392"/>
    </row>
    <row r="2" spans="1:6" ht="2.25" customHeight="1">
      <c r="A2" s="394" t="s">
        <v>2</v>
      </c>
      <c r="B2" s="394"/>
      <c r="C2" s="394"/>
      <c r="D2" s="392"/>
      <c r="E2" s="392"/>
      <c r="F2" s="392"/>
    </row>
    <row r="3" spans="1:6" ht="14.25" customHeight="1">
      <c r="A3" s="394"/>
      <c r="B3" s="394"/>
      <c r="C3" s="394"/>
      <c r="D3" s="395"/>
      <c r="E3" s="395"/>
      <c r="F3" s="133"/>
    </row>
    <row r="4" spans="1:6" ht="1.5" customHeight="1">
      <c r="A4" s="394"/>
      <c r="B4" s="394"/>
      <c r="C4" s="394"/>
      <c r="D4" s="395"/>
      <c r="E4" s="395"/>
      <c r="F4" s="133"/>
    </row>
    <row r="5" spans="1:6" ht="0.75" customHeight="1">
      <c r="A5" s="133"/>
      <c r="B5" s="133"/>
      <c r="C5" s="133"/>
      <c r="D5" s="395"/>
      <c r="E5" s="395"/>
      <c r="F5" s="133"/>
    </row>
    <row r="6" spans="1:6" ht="12" customHeight="1">
      <c r="A6" s="133"/>
      <c r="B6" s="133"/>
      <c r="C6" s="133"/>
      <c r="D6" s="395"/>
      <c r="E6" s="395"/>
      <c r="F6" s="133"/>
    </row>
    <row r="7" spans="1:6" ht="2.25" customHeight="1">
      <c r="A7" s="133"/>
      <c r="B7" s="133"/>
      <c r="C7" s="133"/>
      <c r="D7" s="395"/>
      <c r="E7" s="395"/>
      <c r="F7" s="133"/>
    </row>
    <row r="8" spans="1:6" ht="19.5" customHeight="1">
      <c r="A8" s="396" t="s">
        <v>139</v>
      </c>
      <c r="B8" s="396"/>
      <c r="C8" s="396"/>
      <c r="D8" s="396"/>
      <c r="E8" s="396"/>
      <c r="F8" s="396"/>
    </row>
    <row r="9" spans="1:6" ht="16.5" customHeight="1">
      <c r="A9" s="395" t="s">
        <v>140</v>
      </c>
      <c r="B9" s="395"/>
      <c r="C9" s="395"/>
      <c r="D9" s="395"/>
      <c r="E9" s="395"/>
      <c r="F9" s="395"/>
    </row>
    <row r="10" spans="1:6" ht="7.5" customHeight="1">
      <c r="A10" s="133"/>
      <c r="B10" s="133"/>
      <c r="C10" s="133"/>
      <c r="D10" s="133"/>
      <c r="E10" s="133"/>
      <c r="F10" s="133"/>
    </row>
    <row r="11" spans="1:6" ht="30.75" customHeight="1">
      <c r="A11" s="135" t="s">
        <v>141</v>
      </c>
      <c r="B11" s="135" t="s">
        <v>142</v>
      </c>
      <c r="C11" s="409" t="s">
        <v>11</v>
      </c>
      <c r="D11" s="413" t="s">
        <v>143</v>
      </c>
      <c r="E11" s="348" t="s">
        <v>144</v>
      </c>
      <c r="F11" s="133"/>
    </row>
    <row r="12" spans="1:6" ht="42.75" customHeight="1">
      <c r="A12" s="349" t="s">
        <v>145</v>
      </c>
      <c r="B12" s="136" t="s">
        <v>146</v>
      </c>
      <c r="C12" s="410"/>
      <c r="D12" s="414">
        <f>D13+D16+D19+D26+D29</f>
        <v>824652390905</v>
      </c>
      <c r="E12" s="350">
        <v>626404759810</v>
      </c>
      <c r="F12" s="133"/>
    </row>
    <row r="13" spans="1:6" ht="19.5" customHeight="1">
      <c r="A13" s="136" t="s">
        <v>147</v>
      </c>
      <c r="B13" s="136" t="s">
        <v>148</v>
      </c>
      <c r="C13" s="410"/>
      <c r="D13" s="414">
        <f>SUM(D14:D15)</f>
        <v>185879032903</v>
      </c>
      <c r="E13" s="350">
        <v>27716429190</v>
      </c>
      <c r="F13" s="133"/>
    </row>
    <row r="14" spans="1:6" ht="19.5" customHeight="1">
      <c r="A14" s="137" t="s">
        <v>149</v>
      </c>
      <c r="B14" s="137" t="s">
        <v>150</v>
      </c>
      <c r="C14" s="411" t="s">
        <v>151</v>
      </c>
      <c r="D14" s="415">
        <v>185879032903</v>
      </c>
      <c r="E14" s="351">
        <v>27716429190</v>
      </c>
      <c r="F14" s="133"/>
    </row>
    <row r="15" spans="1:6" ht="19.5" customHeight="1">
      <c r="A15" s="137" t="s">
        <v>152</v>
      </c>
      <c r="B15" s="137" t="s">
        <v>153</v>
      </c>
      <c r="C15" s="411"/>
      <c r="D15" s="415">
        <v>0</v>
      </c>
      <c r="E15" s="351">
        <v>0</v>
      </c>
      <c r="F15" s="133"/>
    </row>
    <row r="16" spans="1:6" ht="19.5" customHeight="1">
      <c r="A16" s="136" t="s">
        <v>154</v>
      </c>
      <c r="B16" s="136" t="s">
        <v>155</v>
      </c>
      <c r="C16" s="410" t="s">
        <v>156</v>
      </c>
      <c r="D16" s="414">
        <v>0</v>
      </c>
      <c r="E16" s="350">
        <v>0</v>
      </c>
      <c r="F16" s="133"/>
    </row>
    <row r="17" spans="1:6" ht="19.5" customHeight="1">
      <c r="A17" s="137" t="s">
        <v>157</v>
      </c>
      <c r="B17" s="137" t="s">
        <v>158</v>
      </c>
      <c r="C17" s="411"/>
      <c r="D17" s="415">
        <v>0</v>
      </c>
      <c r="E17" s="351">
        <v>0</v>
      </c>
      <c r="F17" s="133"/>
    </row>
    <row r="18" spans="1:6" ht="27.75" customHeight="1">
      <c r="A18" s="352" t="s">
        <v>159</v>
      </c>
      <c r="B18" s="137" t="s">
        <v>160</v>
      </c>
      <c r="C18" s="411"/>
      <c r="D18" s="415">
        <v>0</v>
      </c>
      <c r="E18" s="351">
        <v>0</v>
      </c>
      <c r="F18" s="133"/>
    </row>
    <row r="19" spans="1:6" ht="19.5" customHeight="1">
      <c r="A19" s="136" t="s">
        <v>161</v>
      </c>
      <c r="B19" s="136" t="s">
        <v>162</v>
      </c>
      <c r="C19" s="410"/>
      <c r="D19" s="414">
        <f>SUM(D20:D25)</f>
        <v>325968558928</v>
      </c>
      <c r="E19" s="350">
        <v>263537378216</v>
      </c>
      <c r="F19" s="133"/>
    </row>
    <row r="20" spans="1:6" ht="19.5" customHeight="1">
      <c r="A20" s="137" t="s">
        <v>163</v>
      </c>
      <c r="B20" s="137" t="s">
        <v>164</v>
      </c>
      <c r="C20" s="411"/>
      <c r="D20" s="415">
        <v>299533188198</v>
      </c>
      <c r="E20" s="351">
        <v>256665792328</v>
      </c>
      <c r="F20" s="133"/>
    </row>
    <row r="21" spans="1:6" ht="19.5" customHeight="1">
      <c r="A21" s="137" t="s">
        <v>165</v>
      </c>
      <c r="B21" s="137" t="s">
        <v>166</v>
      </c>
      <c r="C21" s="411"/>
      <c r="D21" s="415">
        <f>36337185948-D39</f>
        <v>21287256323</v>
      </c>
      <c r="E21" s="351">
        <v>92000000</v>
      </c>
      <c r="F21" s="133"/>
    </row>
    <row r="22" spans="1:6" ht="19.5" customHeight="1">
      <c r="A22" s="137" t="s">
        <v>167</v>
      </c>
      <c r="B22" s="137" t="s">
        <v>168</v>
      </c>
      <c r="C22" s="411"/>
      <c r="D22" s="415">
        <v>0</v>
      </c>
      <c r="E22" s="351">
        <v>0</v>
      </c>
      <c r="F22" s="133"/>
    </row>
    <row r="23" spans="1:6" ht="19.5" customHeight="1">
      <c r="A23" s="137" t="s">
        <v>169</v>
      </c>
      <c r="B23" s="137" t="s">
        <v>170</v>
      </c>
      <c r="C23" s="411"/>
      <c r="D23" s="415">
        <v>0</v>
      </c>
      <c r="E23" s="351">
        <v>0</v>
      </c>
      <c r="F23" s="133"/>
    </row>
    <row r="24" spans="1:6" ht="19.5" customHeight="1">
      <c r="A24" s="137" t="s">
        <v>171</v>
      </c>
      <c r="B24" s="137" t="s">
        <v>172</v>
      </c>
      <c r="C24" s="411" t="s">
        <v>173</v>
      </c>
      <c r="D24" s="415">
        <v>7452187206</v>
      </c>
      <c r="E24" s="351">
        <v>6779585888</v>
      </c>
      <c r="F24" s="133"/>
    </row>
    <row r="25" spans="1:6" ht="19.5" customHeight="1">
      <c r="A25" s="137" t="s">
        <v>174</v>
      </c>
      <c r="B25" s="137" t="s">
        <v>175</v>
      </c>
      <c r="C25" s="411"/>
      <c r="D25" s="415">
        <v>-2304072799</v>
      </c>
      <c r="E25" s="351">
        <v>0</v>
      </c>
      <c r="F25" s="133"/>
    </row>
    <row r="26" spans="1:6" ht="19.5" customHeight="1">
      <c r="A26" s="136" t="s">
        <v>176</v>
      </c>
      <c r="B26" s="136" t="s">
        <v>177</v>
      </c>
      <c r="C26" s="410"/>
      <c r="D26" s="414">
        <f>D27</f>
        <v>311311203642</v>
      </c>
      <c r="E26" s="350">
        <v>331022247788</v>
      </c>
      <c r="F26" s="133"/>
    </row>
    <row r="27" spans="1:6" ht="19.5" customHeight="1">
      <c r="A27" s="137" t="s">
        <v>178</v>
      </c>
      <c r="B27" s="137" t="s">
        <v>179</v>
      </c>
      <c r="C27" s="411" t="s">
        <v>180</v>
      </c>
      <c r="D27" s="415">
        <v>311311203642</v>
      </c>
      <c r="E27" s="351">
        <v>331022247788</v>
      </c>
      <c r="F27" s="133"/>
    </row>
    <row r="28" spans="1:6" ht="19.5" customHeight="1">
      <c r="A28" s="137" t="s">
        <v>181</v>
      </c>
      <c r="B28" s="137" t="s">
        <v>182</v>
      </c>
      <c r="C28" s="411"/>
      <c r="D28" s="415">
        <v>0</v>
      </c>
      <c r="E28" s="351">
        <v>0</v>
      </c>
      <c r="F28" s="133"/>
    </row>
    <row r="29" spans="1:6" ht="19.5" customHeight="1">
      <c r="A29" s="136" t="s">
        <v>183</v>
      </c>
      <c r="B29" s="136" t="s">
        <v>184</v>
      </c>
      <c r="C29" s="410"/>
      <c r="D29" s="414">
        <f>SUM(D30:D33)</f>
        <v>1493595432</v>
      </c>
      <c r="E29" s="350">
        <v>4128704616</v>
      </c>
      <c r="F29" s="133"/>
    </row>
    <row r="30" spans="1:6" ht="19.5" customHeight="1">
      <c r="A30" s="137" t="s">
        <v>185</v>
      </c>
      <c r="B30" s="137" t="s">
        <v>186</v>
      </c>
      <c r="C30" s="411"/>
      <c r="D30" s="415">
        <v>451152889</v>
      </c>
      <c r="E30" s="351">
        <v>3441489611</v>
      </c>
      <c r="F30" s="133"/>
    </row>
    <row r="31" spans="1:6" ht="19.5" customHeight="1">
      <c r="A31" s="137" t="s">
        <v>187</v>
      </c>
      <c r="B31" s="137" t="s">
        <v>188</v>
      </c>
      <c r="C31" s="411"/>
      <c r="D31" s="415">
        <v>0</v>
      </c>
      <c r="E31" s="351">
        <v>0</v>
      </c>
      <c r="F31" s="133"/>
    </row>
    <row r="32" spans="1:6" ht="19.5" customHeight="1">
      <c r="A32" s="137" t="s">
        <v>189</v>
      </c>
      <c r="B32" s="137" t="s">
        <v>190</v>
      </c>
      <c r="C32" s="411" t="s">
        <v>191</v>
      </c>
      <c r="D32" s="415">
        <v>375749300</v>
      </c>
      <c r="E32" s="351">
        <v>411107500</v>
      </c>
      <c r="F32" s="133"/>
    </row>
    <row r="33" spans="1:6" ht="19.5" customHeight="1">
      <c r="A33" s="137" t="s">
        <v>192</v>
      </c>
      <c r="B33" s="137" t="s">
        <v>193</v>
      </c>
      <c r="C33" s="411"/>
      <c r="D33" s="415">
        <v>666693243</v>
      </c>
      <c r="E33" s="351">
        <v>276107505</v>
      </c>
      <c r="F33" s="133"/>
    </row>
    <row r="34" spans="1:6" ht="19.5" customHeight="1">
      <c r="A34" s="349" t="s">
        <v>194</v>
      </c>
      <c r="B34" s="136" t="s">
        <v>195</v>
      </c>
      <c r="C34" s="410"/>
      <c r="D34" s="414">
        <f>D35+D41+D52+D55+D60</f>
        <v>1044376621829</v>
      </c>
      <c r="E34" s="350">
        <v>1181545407473</v>
      </c>
      <c r="F34" s="133"/>
    </row>
    <row r="35" spans="1:6" ht="19.5" customHeight="1">
      <c r="A35" s="136" t="s">
        <v>196</v>
      </c>
      <c r="B35" s="136" t="s">
        <v>197</v>
      </c>
      <c r="C35" s="410"/>
      <c r="D35" s="414">
        <f>SUM(D36:D40)</f>
        <v>15049929625</v>
      </c>
      <c r="E35" s="350">
        <v>13575171438</v>
      </c>
      <c r="F35" s="133"/>
    </row>
    <row r="36" spans="1:6" ht="19.5" customHeight="1">
      <c r="A36" s="137" t="s">
        <v>198</v>
      </c>
      <c r="B36" s="137" t="s">
        <v>199</v>
      </c>
      <c r="C36" s="411"/>
      <c r="D36" s="415">
        <v>0</v>
      </c>
      <c r="E36" s="351">
        <v>0</v>
      </c>
      <c r="F36" s="133"/>
    </row>
    <row r="37" spans="1:6" ht="19.5" customHeight="1">
      <c r="A37" s="137" t="s">
        <v>200</v>
      </c>
      <c r="B37" s="137" t="s">
        <v>201</v>
      </c>
      <c r="C37" s="411"/>
      <c r="D37" s="415">
        <v>0</v>
      </c>
      <c r="E37" s="351">
        <v>0</v>
      </c>
      <c r="F37" s="133"/>
    </row>
    <row r="38" spans="1:6" ht="19.5" customHeight="1">
      <c r="A38" s="137" t="s">
        <v>202</v>
      </c>
      <c r="B38" s="137" t="s">
        <v>203</v>
      </c>
      <c r="C38" s="411" t="s">
        <v>204</v>
      </c>
      <c r="D38" s="415">
        <v>0</v>
      </c>
      <c r="E38" s="351">
        <v>0</v>
      </c>
      <c r="F38" s="133"/>
    </row>
    <row r="39" spans="1:6" ht="19.5" customHeight="1">
      <c r="A39" s="137" t="s">
        <v>205</v>
      </c>
      <c r="B39" s="137" t="s">
        <v>206</v>
      </c>
      <c r="C39" s="411" t="s">
        <v>207</v>
      </c>
      <c r="D39" s="415">
        <v>15049929625</v>
      </c>
      <c r="E39" s="351">
        <v>13575171438</v>
      </c>
      <c r="F39" s="133"/>
    </row>
    <row r="40" spans="1:6" ht="19.5" customHeight="1">
      <c r="A40" s="137" t="s">
        <v>208</v>
      </c>
      <c r="B40" s="137" t="s">
        <v>209</v>
      </c>
      <c r="C40" s="411"/>
      <c r="D40" s="415">
        <v>0</v>
      </c>
      <c r="E40" s="351">
        <v>0</v>
      </c>
      <c r="F40" s="133"/>
    </row>
    <row r="41" spans="1:6" ht="19.5" customHeight="1">
      <c r="A41" s="136" t="s">
        <v>210</v>
      </c>
      <c r="B41" s="136" t="s">
        <v>211</v>
      </c>
      <c r="C41" s="410"/>
      <c r="D41" s="414">
        <f>D42+D45+D48+D51</f>
        <v>1003344104661</v>
      </c>
      <c r="E41" s="350">
        <v>1130255200520</v>
      </c>
      <c r="F41" s="133"/>
    </row>
    <row r="42" spans="1:6" ht="19.5" customHeight="1">
      <c r="A42" s="136" t="s">
        <v>212</v>
      </c>
      <c r="B42" s="136" t="s">
        <v>213</v>
      </c>
      <c r="C42" s="410" t="s">
        <v>214</v>
      </c>
      <c r="D42" s="414">
        <v>849634934462</v>
      </c>
      <c r="E42" s="350">
        <v>1001236683100</v>
      </c>
      <c r="F42" s="133"/>
    </row>
    <row r="43" spans="1:6" ht="19.5" customHeight="1">
      <c r="A43" s="137" t="s">
        <v>215</v>
      </c>
      <c r="B43" s="137" t="s">
        <v>216</v>
      </c>
      <c r="C43" s="411"/>
      <c r="D43" s="415">
        <v>2848092196659</v>
      </c>
      <c r="E43" s="351">
        <v>2689360326475</v>
      </c>
      <c r="F43" s="133"/>
    </row>
    <row r="44" spans="1:6" ht="19.5" customHeight="1">
      <c r="A44" s="137" t="s">
        <v>217</v>
      </c>
      <c r="B44" s="137" t="s">
        <v>218</v>
      </c>
      <c r="C44" s="411"/>
      <c r="D44" s="415">
        <v>-1998457262197</v>
      </c>
      <c r="E44" s="351">
        <v>-1688123643375</v>
      </c>
      <c r="F44" s="133"/>
    </row>
    <row r="45" spans="1:6" ht="19.5" customHeight="1">
      <c r="A45" s="136" t="s">
        <v>219</v>
      </c>
      <c r="B45" s="136" t="s">
        <v>220</v>
      </c>
      <c r="C45" s="410" t="s">
        <v>221</v>
      </c>
      <c r="D45" s="414">
        <v>0</v>
      </c>
      <c r="E45" s="350">
        <v>0</v>
      </c>
      <c r="F45" s="133"/>
    </row>
    <row r="46" spans="1:6" ht="19.5" customHeight="1">
      <c r="A46" s="137" t="s">
        <v>215</v>
      </c>
      <c r="B46" s="137" t="s">
        <v>222</v>
      </c>
      <c r="C46" s="411"/>
      <c r="D46" s="415">
        <v>0</v>
      </c>
      <c r="E46" s="351">
        <v>0</v>
      </c>
      <c r="F46" s="133"/>
    </row>
    <row r="47" spans="1:6" ht="19.5" customHeight="1">
      <c r="A47" s="137" t="s">
        <v>223</v>
      </c>
      <c r="B47" s="137" t="s">
        <v>224</v>
      </c>
      <c r="C47" s="411"/>
      <c r="D47" s="415">
        <v>0</v>
      </c>
      <c r="E47" s="351">
        <v>0</v>
      </c>
      <c r="F47" s="133"/>
    </row>
    <row r="48" spans="1:6" ht="19.5" customHeight="1">
      <c r="A48" s="136" t="s">
        <v>225</v>
      </c>
      <c r="B48" s="136" t="s">
        <v>226</v>
      </c>
      <c r="C48" s="410" t="s">
        <v>227</v>
      </c>
      <c r="D48" s="414">
        <v>43423576</v>
      </c>
      <c r="E48" s="350">
        <v>39654957</v>
      </c>
      <c r="F48" s="133"/>
    </row>
    <row r="49" spans="1:6" ht="19.5" customHeight="1">
      <c r="A49" s="137" t="s">
        <v>215</v>
      </c>
      <c r="B49" s="137" t="s">
        <v>228</v>
      </c>
      <c r="C49" s="411"/>
      <c r="D49" s="415">
        <v>1061959443</v>
      </c>
      <c r="E49" s="351">
        <v>1021959443</v>
      </c>
      <c r="F49" s="133"/>
    </row>
    <row r="50" spans="1:6" ht="19.5" customHeight="1">
      <c r="A50" s="137" t="s">
        <v>223</v>
      </c>
      <c r="B50" s="137" t="s">
        <v>229</v>
      </c>
      <c r="C50" s="411"/>
      <c r="D50" s="415">
        <v>-1018535867</v>
      </c>
      <c r="E50" s="351">
        <v>-982304486</v>
      </c>
      <c r="F50" s="133"/>
    </row>
    <row r="51" spans="1:6" ht="19.5" customHeight="1">
      <c r="A51" s="137" t="s">
        <v>230</v>
      </c>
      <c r="B51" s="137" t="s">
        <v>231</v>
      </c>
      <c r="C51" s="411" t="s">
        <v>232</v>
      </c>
      <c r="D51" s="415">
        <v>153665746623</v>
      </c>
      <c r="E51" s="351">
        <v>128978862463</v>
      </c>
      <c r="F51" s="133"/>
    </row>
    <row r="52" spans="1:6" ht="19.5" customHeight="1">
      <c r="A52" s="136" t="s">
        <v>233</v>
      </c>
      <c r="B52" s="136" t="s">
        <v>234</v>
      </c>
      <c r="C52" s="410" t="s">
        <v>235</v>
      </c>
      <c r="D52" s="414">
        <v>0</v>
      </c>
      <c r="E52" s="350">
        <v>0</v>
      </c>
      <c r="F52" s="133"/>
    </row>
    <row r="53" spans="1:6" ht="19.5" customHeight="1">
      <c r="A53" s="137" t="s">
        <v>215</v>
      </c>
      <c r="B53" s="137" t="s">
        <v>236</v>
      </c>
      <c r="C53" s="411"/>
      <c r="D53" s="415">
        <v>0</v>
      </c>
      <c r="E53" s="351">
        <v>0</v>
      </c>
      <c r="F53" s="133"/>
    </row>
    <row r="54" spans="1:6" ht="19.5" customHeight="1">
      <c r="A54" s="137" t="s">
        <v>217</v>
      </c>
      <c r="B54" s="137" t="s">
        <v>237</v>
      </c>
      <c r="C54" s="411"/>
      <c r="D54" s="415">
        <v>0</v>
      </c>
      <c r="E54" s="351">
        <v>0</v>
      </c>
      <c r="F54" s="133"/>
    </row>
    <row r="55" spans="1:6" ht="19.5" customHeight="1">
      <c r="A55" s="136" t="s">
        <v>238</v>
      </c>
      <c r="B55" s="136" t="s">
        <v>239</v>
      </c>
      <c r="C55" s="410"/>
      <c r="D55" s="414">
        <v>0</v>
      </c>
      <c r="E55" s="350">
        <v>0</v>
      </c>
      <c r="F55" s="133"/>
    </row>
    <row r="56" spans="1:6" ht="19.5" customHeight="1">
      <c r="A56" s="137" t="s">
        <v>240</v>
      </c>
      <c r="B56" s="137" t="s">
        <v>241</v>
      </c>
      <c r="C56" s="411"/>
      <c r="D56" s="415">
        <v>0</v>
      </c>
      <c r="E56" s="351">
        <v>0</v>
      </c>
      <c r="F56" s="133"/>
    </row>
    <row r="57" spans="1:6" ht="19.5" customHeight="1">
      <c r="A57" s="137" t="s">
        <v>242</v>
      </c>
      <c r="B57" s="137" t="s">
        <v>243</v>
      </c>
      <c r="C57" s="411"/>
      <c r="D57" s="415">
        <v>0</v>
      </c>
      <c r="E57" s="351">
        <v>0</v>
      </c>
      <c r="F57" s="133"/>
    </row>
    <row r="58" spans="1:6" ht="19.5" customHeight="1">
      <c r="A58" s="137" t="s">
        <v>244</v>
      </c>
      <c r="B58" s="137" t="s">
        <v>245</v>
      </c>
      <c r="C58" s="411" t="s">
        <v>246</v>
      </c>
      <c r="D58" s="415">
        <v>0</v>
      </c>
      <c r="E58" s="351">
        <v>0</v>
      </c>
      <c r="F58" s="133"/>
    </row>
    <row r="59" spans="1:6" ht="19.5" customHeight="1">
      <c r="A59" s="137" t="s">
        <v>247</v>
      </c>
      <c r="B59" s="137" t="s">
        <v>248</v>
      </c>
      <c r="C59" s="411"/>
      <c r="D59" s="415">
        <v>0</v>
      </c>
      <c r="E59" s="351">
        <v>0</v>
      </c>
      <c r="F59" s="133"/>
    </row>
    <row r="60" spans="1:6" ht="19.5" customHeight="1">
      <c r="A60" s="136" t="s">
        <v>249</v>
      </c>
      <c r="B60" s="136" t="s">
        <v>250</v>
      </c>
      <c r="C60" s="410"/>
      <c r="D60" s="414">
        <v>25982587543</v>
      </c>
      <c r="E60" s="350">
        <v>37715035515</v>
      </c>
      <c r="F60" s="133"/>
    </row>
    <row r="61" spans="1:6" ht="19.5" customHeight="1">
      <c r="A61" s="137" t="s">
        <v>251</v>
      </c>
      <c r="B61" s="137" t="s">
        <v>252</v>
      </c>
      <c r="C61" s="411" t="s">
        <v>253</v>
      </c>
      <c r="D61" s="415">
        <v>9569980822</v>
      </c>
      <c r="E61" s="351">
        <v>23678904992</v>
      </c>
      <c r="F61" s="133"/>
    </row>
    <row r="62" spans="1:6" ht="19.5" customHeight="1">
      <c r="A62" s="137" t="s">
        <v>254</v>
      </c>
      <c r="B62" s="137" t="s">
        <v>255</v>
      </c>
      <c r="C62" s="411" t="s">
        <v>256</v>
      </c>
      <c r="D62" s="415">
        <v>0</v>
      </c>
      <c r="E62" s="351">
        <v>0</v>
      </c>
      <c r="F62" s="133"/>
    </row>
    <row r="63" spans="1:6" ht="19.5" customHeight="1">
      <c r="A63" s="137" t="s">
        <v>257</v>
      </c>
      <c r="B63" s="137" t="s">
        <v>258</v>
      </c>
      <c r="C63" s="411"/>
      <c r="D63" s="415">
        <v>16412606721</v>
      </c>
      <c r="E63" s="351">
        <v>14036130523</v>
      </c>
      <c r="F63" s="133"/>
    </row>
    <row r="64" spans="1:7" ht="19.5" customHeight="1">
      <c r="A64" s="136" t="s">
        <v>259</v>
      </c>
      <c r="B64" s="136" t="s">
        <v>260</v>
      </c>
      <c r="C64" s="410"/>
      <c r="D64" s="414">
        <v>1869029012734</v>
      </c>
      <c r="E64" s="350">
        <v>1807950167283</v>
      </c>
      <c r="F64" s="133"/>
      <c r="G64" s="138">
        <f>D34+D12</f>
        <v>1869029012734</v>
      </c>
    </row>
    <row r="65" spans="1:7" ht="19.5" customHeight="1">
      <c r="A65" s="136" t="s">
        <v>261</v>
      </c>
      <c r="B65" s="136" t="s">
        <v>262</v>
      </c>
      <c r="C65" s="410"/>
      <c r="D65" s="414">
        <v>0</v>
      </c>
      <c r="E65" s="350">
        <v>0</v>
      </c>
      <c r="F65" s="133"/>
      <c r="G65" s="138">
        <f>D64-G64</f>
        <v>0</v>
      </c>
    </row>
    <row r="66" spans="1:6" ht="19.5" customHeight="1">
      <c r="A66" s="136" t="s">
        <v>263</v>
      </c>
      <c r="B66" s="136" t="s">
        <v>264</v>
      </c>
      <c r="C66" s="410"/>
      <c r="D66" s="414">
        <v>1449256790451.37</v>
      </c>
      <c r="E66" s="350">
        <v>1459353607877.37</v>
      </c>
      <c r="F66" s="133"/>
    </row>
    <row r="67" spans="1:6" ht="19.5" customHeight="1">
      <c r="A67" s="136" t="s">
        <v>265</v>
      </c>
      <c r="B67" s="136" t="s">
        <v>266</v>
      </c>
      <c r="C67" s="410"/>
      <c r="D67" s="414">
        <v>492007607016.37</v>
      </c>
      <c r="E67" s="350">
        <v>491008187231.37</v>
      </c>
      <c r="F67" s="133"/>
    </row>
    <row r="68" spans="1:6" ht="19.5" customHeight="1">
      <c r="A68" s="137" t="s">
        <v>267</v>
      </c>
      <c r="B68" s="137" t="s">
        <v>268</v>
      </c>
      <c r="C68" s="411" t="s">
        <v>269</v>
      </c>
      <c r="D68" s="415">
        <v>0</v>
      </c>
      <c r="E68" s="351">
        <v>0</v>
      </c>
      <c r="F68" s="133"/>
    </row>
    <row r="69" spans="1:6" ht="19.5" customHeight="1">
      <c r="A69" s="137" t="s">
        <v>270</v>
      </c>
      <c r="B69" s="137" t="s">
        <v>271</v>
      </c>
      <c r="C69" s="411"/>
      <c r="D69" s="415">
        <v>149065702939.37</v>
      </c>
      <c r="E69" s="351">
        <v>174657780546.37</v>
      </c>
      <c r="F69" s="133"/>
    </row>
    <row r="70" spans="1:6" ht="19.5" customHeight="1">
      <c r="A70" s="137" t="s">
        <v>272</v>
      </c>
      <c r="B70" s="137" t="s">
        <v>273</v>
      </c>
      <c r="C70" s="411"/>
      <c r="D70" s="415">
        <v>0</v>
      </c>
      <c r="E70" s="351">
        <v>0</v>
      </c>
      <c r="F70" s="133"/>
    </row>
    <row r="71" spans="1:6" ht="19.5" customHeight="1">
      <c r="A71" s="137" t="s">
        <v>274</v>
      </c>
      <c r="B71" s="137" t="s">
        <v>275</v>
      </c>
      <c r="C71" s="411" t="s">
        <v>276</v>
      </c>
      <c r="D71" s="415">
        <v>58860894358</v>
      </c>
      <c r="E71" s="351">
        <v>12088462051</v>
      </c>
      <c r="F71" s="133"/>
    </row>
    <row r="72" spans="1:6" ht="19.5" customHeight="1">
      <c r="A72" s="137" t="s">
        <v>277</v>
      </c>
      <c r="B72" s="137" t="s">
        <v>278</v>
      </c>
      <c r="C72" s="411"/>
      <c r="D72" s="415">
        <v>144549788919</v>
      </c>
      <c r="E72" s="351">
        <v>155770150831</v>
      </c>
      <c r="F72" s="133"/>
    </row>
    <row r="73" spans="1:6" ht="19.5" customHeight="1">
      <c r="A73" s="137" t="s">
        <v>279</v>
      </c>
      <c r="B73" s="137" t="s">
        <v>280</v>
      </c>
      <c r="C73" s="411" t="s">
        <v>281</v>
      </c>
      <c r="D73" s="415">
        <v>62087000874</v>
      </c>
      <c r="E73" s="351">
        <v>10025175890</v>
      </c>
      <c r="F73" s="133"/>
    </row>
    <row r="74" spans="1:6" ht="19.5" customHeight="1">
      <c r="A74" s="137" t="s">
        <v>282</v>
      </c>
      <c r="B74" s="137" t="s">
        <v>283</v>
      </c>
      <c r="C74" s="411"/>
      <c r="D74" s="415">
        <v>50195389939</v>
      </c>
      <c r="E74" s="351">
        <v>51371760901</v>
      </c>
      <c r="F74" s="133"/>
    </row>
    <row r="75" spans="1:6" ht="19.5" customHeight="1">
      <c r="A75" s="137" t="s">
        <v>284</v>
      </c>
      <c r="B75" s="137" t="s">
        <v>285</v>
      </c>
      <c r="C75" s="411"/>
      <c r="D75" s="415">
        <v>0</v>
      </c>
      <c r="E75" s="351">
        <v>0</v>
      </c>
      <c r="F75" s="133"/>
    </row>
    <row r="76" spans="1:6" ht="19.5" customHeight="1">
      <c r="A76" s="137" t="s">
        <v>286</v>
      </c>
      <c r="B76" s="137" t="s">
        <v>287</v>
      </c>
      <c r="C76" s="411" t="s">
        <v>288</v>
      </c>
      <c r="D76" s="415">
        <v>12277378691</v>
      </c>
      <c r="E76" s="351">
        <v>44594138013</v>
      </c>
      <c r="F76" s="133"/>
    </row>
    <row r="77" spans="1:6" ht="19.5" customHeight="1">
      <c r="A77" s="137" t="s">
        <v>289</v>
      </c>
      <c r="B77" s="137" t="s">
        <v>290</v>
      </c>
      <c r="C77" s="411"/>
      <c r="D77" s="415">
        <v>0</v>
      </c>
      <c r="E77" s="351">
        <v>0</v>
      </c>
      <c r="F77" s="133"/>
    </row>
    <row r="78" spans="1:6" ht="19.5" customHeight="1">
      <c r="A78" s="137" t="s">
        <v>291</v>
      </c>
      <c r="B78" s="137" t="s">
        <v>292</v>
      </c>
      <c r="C78" s="411"/>
      <c r="D78" s="415">
        <v>14971451296</v>
      </c>
      <c r="E78" s="351">
        <v>42500718999</v>
      </c>
      <c r="F78" s="133"/>
    </row>
    <row r="79" spans="1:6" ht="19.5" customHeight="1">
      <c r="A79" s="136" t="s">
        <v>293</v>
      </c>
      <c r="B79" s="136" t="s">
        <v>294</v>
      </c>
      <c r="C79" s="410"/>
      <c r="D79" s="414">
        <v>957249183435</v>
      </c>
      <c r="E79" s="350">
        <v>968345420646</v>
      </c>
      <c r="F79" s="133"/>
    </row>
    <row r="80" spans="1:6" ht="19.5" customHeight="1">
      <c r="A80" s="137" t="s">
        <v>295</v>
      </c>
      <c r="B80" s="137" t="s">
        <v>296</v>
      </c>
      <c r="C80" s="411"/>
      <c r="D80" s="415">
        <v>0</v>
      </c>
      <c r="E80" s="351">
        <v>0</v>
      </c>
      <c r="F80" s="133"/>
    </row>
    <row r="81" spans="1:6" ht="19.5" customHeight="1">
      <c r="A81" s="137" t="s">
        <v>297</v>
      </c>
      <c r="B81" s="137" t="s">
        <v>298</v>
      </c>
      <c r="C81" s="411" t="s">
        <v>299</v>
      </c>
      <c r="D81" s="415">
        <v>0</v>
      </c>
      <c r="E81" s="351">
        <v>0</v>
      </c>
      <c r="F81" s="133"/>
    </row>
    <row r="82" spans="1:6" ht="19.5" customHeight="1">
      <c r="A82" s="137" t="s">
        <v>300</v>
      </c>
      <c r="B82" s="137" t="s">
        <v>301</v>
      </c>
      <c r="C82" s="411"/>
      <c r="D82" s="415">
        <v>0</v>
      </c>
      <c r="E82" s="351">
        <v>0</v>
      </c>
      <c r="F82" s="133"/>
    </row>
    <row r="83" spans="1:6" ht="19.5" customHeight="1">
      <c r="A83" s="137" t="s">
        <v>302</v>
      </c>
      <c r="B83" s="137" t="s">
        <v>303</v>
      </c>
      <c r="C83" s="411" t="s">
        <v>304</v>
      </c>
      <c r="D83" s="415">
        <v>957249183435</v>
      </c>
      <c r="E83" s="351">
        <v>967857641059</v>
      </c>
      <c r="F83" s="133"/>
    </row>
    <row r="84" spans="1:6" ht="19.5" customHeight="1">
      <c r="A84" s="137" t="s">
        <v>305</v>
      </c>
      <c r="B84" s="137" t="s">
        <v>306</v>
      </c>
      <c r="C84" s="411" t="s">
        <v>256</v>
      </c>
      <c r="D84" s="415">
        <v>0</v>
      </c>
      <c r="E84" s="351">
        <v>0</v>
      </c>
      <c r="F84" s="133"/>
    </row>
    <row r="85" spans="1:6" ht="19.5" customHeight="1">
      <c r="A85" s="137" t="s">
        <v>307</v>
      </c>
      <c r="B85" s="137" t="s">
        <v>308</v>
      </c>
      <c r="C85" s="411"/>
      <c r="D85" s="415">
        <v>0</v>
      </c>
      <c r="E85" s="351">
        <v>0</v>
      </c>
      <c r="F85" s="133"/>
    </row>
    <row r="86" spans="1:6" ht="19.5" customHeight="1">
      <c r="A86" s="137" t="s">
        <v>309</v>
      </c>
      <c r="B86" s="137" t="s">
        <v>310</v>
      </c>
      <c r="C86" s="411"/>
      <c r="D86" s="415">
        <v>0</v>
      </c>
      <c r="E86" s="351">
        <v>0</v>
      </c>
      <c r="F86" s="133"/>
    </row>
    <row r="87" spans="1:6" ht="19.5" customHeight="1">
      <c r="A87" s="137" t="s">
        <v>311</v>
      </c>
      <c r="B87" s="137" t="s">
        <v>312</v>
      </c>
      <c r="C87" s="411"/>
      <c r="D87" s="415">
        <v>0</v>
      </c>
      <c r="E87" s="351">
        <v>0</v>
      </c>
      <c r="F87" s="133"/>
    </row>
    <row r="88" spans="1:6" ht="19.5" customHeight="1">
      <c r="A88" s="137" t="s">
        <v>313</v>
      </c>
      <c r="B88" s="137" t="s">
        <v>314</v>
      </c>
      <c r="C88" s="411"/>
      <c r="D88" s="415">
        <v>0</v>
      </c>
      <c r="E88" s="351">
        <v>487779587</v>
      </c>
      <c r="F88" s="133"/>
    </row>
    <row r="89" spans="1:6" ht="19.5" customHeight="1">
      <c r="A89" s="136" t="s">
        <v>315</v>
      </c>
      <c r="B89" s="136" t="s">
        <v>316</v>
      </c>
      <c r="C89" s="410"/>
      <c r="D89" s="414">
        <v>419772222282.63</v>
      </c>
      <c r="E89" s="350">
        <v>348596559405.63</v>
      </c>
      <c r="F89" s="133"/>
    </row>
    <row r="90" spans="1:6" ht="19.5" customHeight="1">
      <c r="A90" s="136" t="s">
        <v>317</v>
      </c>
      <c r="B90" s="136" t="s">
        <v>318</v>
      </c>
      <c r="C90" s="410" t="s">
        <v>319</v>
      </c>
      <c r="D90" s="414">
        <v>414397344319.63</v>
      </c>
      <c r="E90" s="350">
        <v>342555374257.63</v>
      </c>
      <c r="F90" s="133"/>
    </row>
    <row r="91" spans="1:6" ht="19.5" customHeight="1">
      <c r="A91" s="137" t="s">
        <v>320</v>
      </c>
      <c r="B91" s="137" t="s">
        <v>321</v>
      </c>
      <c r="C91" s="411"/>
      <c r="D91" s="415">
        <v>249972560000</v>
      </c>
      <c r="E91" s="351">
        <v>249972560000</v>
      </c>
      <c r="F91" s="133"/>
    </row>
    <row r="92" spans="1:6" ht="19.5" customHeight="1">
      <c r="A92" s="137" t="s">
        <v>322</v>
      </c>
      <c r="B92" s="137" t="s">
        <v>323</v>
      </c>
      <c r="C92" s="411"/>
      <c r="D92" s="415">
        <v>-165000000</v>
      </c>
      <c r="E92" s="351">
        <v>-110000000</v>
      </c>
      <c r="F92" s="133"/>
    </row>
    <row r="93" spans="1:6" ht="19.5" customHeight="1">
      <c r="A93" s="137" t="s">
        <v>324</v>
      </c>
      <c r="B93" s="137" t="s">
        <v>325</v>
      </c>
      <c r="C93" s="411"/>
      <c r="D93" s="415">
        <v>65362047023</v>
      </c>
      <c r="E93" s="351">
        <v>65362047023</v>
      </c>
      <c r="F93" s="133"/>
    </row>
    <row r="94" spans="1:6" ht="19.5" customHeight="1">
      <c r="A94" s="137" t="s">
        <v>326</v>
      </c>
      <c r="B94" s="137" t="s">
        <v>327</v>
      </c>
      <c r="C94" s="411"/>
      <c r="D94" s="415">
        <v>0</v>
      </c>
      <c r="E94" s="351">
        <v>0</v>
      </c>
      <c r="F94" s="133"/>
    </row>
    <row r="95" spans="1:6" ht="19.5" customHeight="1">
      <c r="A95" s="137" t="s">
        <v>328</v>
      </c>
      <c r="B95" s="137" t="s">
        <v>329</v>
      </c>
      <c r="C95" s="411"/>
      <c r="D95" s="415">
        <v>0</v>
      </c>
      <c r="E95" s="351">
        <v>0</v>
      </c>
      <c r="F95" s="133"/>
    </row>
    <row r="96" spans="1:6" ht="19.5" customHeight="1">
      <c r="A96" s="137" t="s">
        <v>330</v>
      </c>
      <c r="B96" s="137" t="s">
        <v>331</v>
      </c>
      <c r="C96" s="411"/>
      <c r="D96" s="415">
        <v>0</v>
      </c>
      <c r="E96" s="351">
        <v>0</v>
      </c>
      <c r="F96" s="133"/>
    </row>
    <row r="97" spans="1:6" ht="19.5" customHeight="1">
      <c r="A97" s="137" t="s">
        <v>332</v>
      </c>
      <c r="B97" s="137" t="s">
        <v>333</v>
      </c>
      <c r="C97" s="411"/>
      <c r="D97" s="415">
        <v>15109245823</v>
      </c>
      <c r="E97" s="351">
        <v>15109245823</v>
      </c>
      <c r="F97" s="133"/>
    </row>
    <row r="98" spans="1:6" ht="19.5" customHeight="1">
      <c r="A98" s="137" t="s">
        <v>334</v>
      </c>
      <c r="B98" s="137" t="s">
        <v>335</v>
      </c>
      <c r="C98" s="411"/>
      <c r="D98" s="415">
        <v>12221521412</v>
      </c>
      <c r="E98" s="351">
        <v>12221521412</v>
      </c>
      <c r="F98" s="133"/>
    </row>
    <row r="99" spans="1:6" ht="19.5" customHeight="1">
      <c r="A99" s="137" t="s">
        <v>336</v>
      </c>
      <c r="B99" s="137" t="s">
        <v>337</v>
      </c>
      <c r="C99" s="411"/>
      <c r="D99" s="415">
        <v>0</v>
      </c>
      <c r="E99" s="351">
        <v>0</v>
      </c>
      <c r="F99" s="133"/>
    </row>
    <row r="100" spans="1:6" ht="19.5" customHeight="1">
      <c r="A100" s="137" t="s">
        <v>338</v>
      </c>
      <c r="B100" s="137" t="s">
        <v>339</v>
      </c>
      <c r="C100" s="411"/>
      <c r="D100" s="415">
        <v>71896970061.63</v>
      </c>
      <c r="E100" s="351">
        <v>-0.37</v>
      </c>
      <c r="F100" s="133"/>
    </row>
    <row r="101" spans="1:6" ht="19.5" customHeight="1">
      <c r="A101" s="137" t="s">
        <v>340</v>
      </c>
      <c r="B101" s="137" t="s">
        <v>341</v>
      </c>
      <c r="C101" s="411"/>
      <c r="D101" s="415">
        <v>0</v>
      </c>
      <c r="E101" s="351">
        <v>0</v>
      </c>
      <c r="F101" s="133"/>
    </row>
    <row r="102" spans="1:6" ht="19.5" customHeight="1">
      <c r="A102" s="137" t="s">
        <v>342</v>
      </c>
      <c r="B102" s="137" t="s">
        <v>343</v>
      </c>
      <c r="C102" s="411"/>
      <c r="D102" s="415">
        <v>0</v>
      </c>
      <c r="E102" s="351">
        <v>0</v>
      </c>
      <c r="F102" s="133"/>
    </row>
    <row r="103" spans="1:6" ht="19.5" customHeight="1">
      <c r="A103" s="136" t="s">
        <v>344</v>
      </c>
      <c r="B103" s="136" t="s">
        <v>345</v>
      </c>
      <c r="C103" s="410"/>
      <c r="D103" s="414">
        <v>5374877963</v>
      </c>
      <c r="E103" s="350">
        <v>6041185148</v>
      </c>
      <c r="F103" s="133"/>
    </row>
    <row r="104" spans="1:6" ht="19.5" customHeight="1">
      <c r="A104" s="137" t="s">
        <v>346</v>
      </c>
      <c r="B104" s="137" t="s">
        <v>347</v>
      </c>
      <c r="C104" s="411" t="s">
        <v>348</v>
      </c>
      <c r="D104" s="415">
        <v>0</v>
      </c>
      <c r="E104" s="351">
        <v>0</v>
      </c>
      <c r="F104" s="133"/>
    </row>
    <row r="105" spans="1:6" ht="19.5" customHeight="1">
      <c r="A105" s="137" t="s">
        <v>349</v>
      </c>
      <c r="B105" s="137" t="s">
        <v>350</v>
      </c>
      <c r="C105" s="411"/>
      <c r="D105" s="415">
        <v>5374877963</v>
      </c>
      <c r="E105" s="351">
        <v>6041185148</v>
      </c>
      <c r="F105" s="133"/>
    </row>
    <row r="106" spans="1:6" ht="19.5" customHeight="1">
      <c r="A106" s="349" t="s">
        <v>351</v>
      </c>
      <c r="B106" s="136" t="s">
        <v>352</v>
      </c>
      <c r="C106" s="410"/>
      <c r="D106" s="414">
        <v>1869029012734</v>
      </c>
      <c r="E106" s="350">
        <v>1807950167283</v>
      </c>
      <c r="F106" s="133"/>
    </row>
    <row r="107" spans="1:6" ht="19.5" customHeight="1">
      <c r="A107" s="137" t="s">
        <v>353</v>
      </c>
      <c r="B107" s="137" t="s">
        <v>354</v>
      </c>
      <c r="C107" s="411"/>
      <c r="D107" s="415">
        <v>0</v>
      </c>
      <c r="E107" s="351">
        <v>0</v>
      </c>
      <c r="F107" s="133"/>
    </row>
    <row r="108" spans="1:6" ht="19.5" customHeight="1">
      <c r="A108" s="136" t="s">
        <v>355</v>
      </c>
      <c r="B108" s="136" t="s">
        <v>356</v>
      </c>
      <c r="C108" s="410"/>
      <c r="D108" s="414">
        <v>0</v>
      </c>
      <c r="E108" s="350">
        <v>0</v>
      </c>
      <c r="F108" s="133"/>
    </row>
    <row r="109" spans="1:6" ht="19.5" customHeight="1">
      <c r="A109" s="137" t="s">
        <v>357</v>
      </c>
      <c r="B109" s="137" t="s">
        <v>358</v>
      </c>
      <c r="C109" s="411" t="s">
        <v>359</v>
      </c>
      <c r="D109" s="415">
        <v>0</v>
      </c>
      <c r="E109" s="351">
        <v>0</v>
      </c>
      <c r="F109" s="133"/>
    </row>
    <row r="110" spans="1:6" ht="19.5" customHeight="1">
      <c r="A110" s="137" t="s">
        <v>360</v>
      </c>
      <c r="B110" s="137" t="s">
        <v>361</v>
      </c>
      <c r="C110" s="411"/>
      <c r="D110" s="415">
        <v>0</v>
      </c>
      <c r="E110" s="351">
        <v>0</v>
      </c>
      <c r="F110" s="133"/>
    </row>
    <row r="111" spans="1:6" ht="19.5" customHeight="1">
      <c r="A111" s="137" t="s">
        <v>362</v>
      </c>
      <c r="B111" s="137" t="s">
        <v>363</v>
      </c>
      <c r="C111" s="411"/>
      <c r="D111" s="415">
        <v>0</v>
      </c>
      <c r="E111" s="351">
        <v>0</v>
      </c>
      <c r="F111" s="133"/>
    </row>
    <row r="112" spans="1:6" ht="19.5" customHeight="1">
      <c r="A112" s="137" t="s">
        <v>364</v>
      </c>
      <c r="B112" s="137" t="s">
        <v>365</v>
      </c>
      <c r="C112" s="411"/>
      <c r="D112" s="415">
        <v>0</v>
      </c>
      <c r="E112" s="351">
        <v>0</v>
      </c>
      <c r="F112" s="133"/>
    </row>
    <row r="113" spans="1:6" ht="19.5" customHeight="1">
      <c r="A113" s="137" t="s">
        <v>366</v>
      </c>
      <c r="B113" s="137" t="s">
        <v>367</v>
      </c>
      <c r="C113" s="411"/>
      <c r="D113" s="415">
        <v>0</v>
      </c>
      <c r="E113" s="351">
        <v>0</v>
      </c>
      <c r="F113" s="133"/>
    </row>
    <row r="114" spans="1:6" ht="19.5" customHeight="1">
      <c r="A114" s="137" t="s">
        <v>368</v>
      </c>
      <c r="B114" s="137" t="s">
        <v>369</v>
      </c>
      <c r="C114" s="411"/>
      <c r="D114" s="415">
        <v>0</v>
      </c>
      <c r="E114" s="351">
        <v>0</v>
      </c>
      <c r="F114" s="133"/>
    </row>
    <row r="115" spans="1:6" ht="19.5" customHeight="1">
      <c r="A115" s="137" t="s">
        <v>370</v>
      </c>
      <c r="B115" s="137" t="s">
        <v>371</v>
      </c>
      <c r="C115" s="411"/>
      <c r="D115" s="415">
        <v>297220405</v>
      </c>
      <c r="E115" s="351">
        <v>309097890</v>
      </c>
      <c r="F115" s="133"/>
    </row>
    <row r="116" spans="1:6" ht="19.5" customHeight="1">
      <c r="A116" s="137" t="s">
        <v>372</v>
      </c>
      <c r="B116" s="137" t="s">
        <v>373</v>
      </c>
      <c r="C116" s="411"/>
      <c r="D116" s="415">
        <v>0</v>
      </c>
      <c r="E116" s="351">
        <v>0</v>
      </c>
      <c r="F116" s="133"/>
    </row>
    <row r="117" spans="1:6" ht="19.5" customHeight="1">
      <c r="A117" s="139" t="s">
        <v>374</v>
      </c>
      <c r="B117" s="139" t="s">
        <v>375</v>
      </c>
      <c r="C117" s="412"/>
      <c r="D117" s="416">
        <v>0</v>
      </c>
      <c r="E117" s="354">
        <v>0</v>
      </c>
      <c r="F117" s="133"/>
    </row>
    <row r="118" spans="1:6" ht="15.75" customHeight="1">
      <c r="A118" s="133"/>
      <c r="B118" s="133"/>
      <c r="C118" s="133"/>
      <c r="D118" s="133"/>
      <c r="E118" s="133"/>
      <c r="F118" s="133"/>
    </row>
    <row r="119" spans="1:6" ht="16.5" customHeight="1">
      <c r="A119" s="133"/>
      <c r="B119" s="133"/>
      <c r="C119" s="133"/>
      <c r="D119" s="133"/>
      <c r="E119" s="392"/>
      <c r="F119" s="392"/>
    </row>
    <row r="120" spans="1:6" ht="16.5" customHeight="1">
      <c r="A120" s="140" t="s">
        <v>376</v>
      </c>
      <c r="B120" s="392"/>
      <c r="C120" s="392"/>
      <c r="D120" s="392"/>
      <c r="E120" s="392"/>
      <c r="F120" s="392"/>
    </row>
    <row r="121" spans="1:6" ht="72" customHeight="1">
      <c r="A121" s="133"/>
      <c r="B121" s="133"/>
      <c r="C121" s="133"/>
      <c r="D121" s="133"/>
      <c r="E121" s="133"/>
      <c r="F121" s="133"/>
    </row>
    <row r="122" spans="1:6" ht="16.5" customHeight="1">
      <c r="A122" s="140" t="s">
        <v>377</v>
      </c>
      <c r="B122" s="392"/>
      <c r="C122" s="392"/>
      <c r="D122" s="392"/>
      <c r="E122" s="392"/>
      <c r="F122" s="392"/>
    </row>
    <row r="123" spans="1:6" ht="16.5" customHeight="1">
      <c r="A123" s="393"/>
      <c r="B123" s="393"/>
      <c r="C123" s="393"/>
      <c r="D123" s="393"/>
      <c r="E123" s="393"/>
      <c r="F123" s="353"/>
    </row>
  </sheetData>
  <sheetProtection/>
  <mergeCells count="12">
    <mergeCell ref="A1:C1"/>
    <mergeCell ref="D1:F2"/>
    <mergeCell ref="A2:C4"/>
    <mergeCell ref="D3:E7"/>
    <mergeCell ref="A8:F8"/>
    <mergeCell ref="A9:F9"/>
    <mergeCell ref="E120:F120"/>
    <mergeCell ref="B122:D122"/>
    <mergeCell ref="E122:F122"/>
    <mergeCell ref="A123:E123"/>
    <mergeCell ref="E119:F119"/>
    <mergeCell ref="B120:D120"/>
  </mergeCells>
  <printOptions/>
  <pageMargins left="0.75" right="0.5" top="0.5" bottom="0.25" header="0.5" footer="0.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K38"/>
  <sheetViews>
    <sheetView zoomScalePageLayoutView="0" workbookViewId="0" topLeftCell="A19">
      <selection activeCell="K30" sqref="K30"/>
    </sheetView>
  </sheetViews>
  <sheetFormatPr defaultColWidth="9.140625" defaultRowHeight="15"/>
  <cols>
    <col min="1" max="1" width="37.140625" style="3" customWidth="1"/>
    <col min="2" max="2" width="5.00390625" style="3" customWidth="1"/>
    <col min="3" max="3" width="5.28125" style="3" customWidth="1"/>
    <col min="4" max="4" width="13.8515625" style="2" customWidth="1"/>
    <col min="5" max="5" width="14.7109375" style="2" customWidth="1"/>
    <col min="6" max="6" width="15.57421875" style="2" customWidth="1"/>
    <col min="7" max="7" width="15.28125" style="2" customWidth="1"/>
    <col min="8" max="9" width="9.140625" style="3" customWidth="1"/>
    <col min="10" max="10" width="13.7109375" style="3" bestFit="1" customWidth="1"/>
    <col min="11" max="16384" width="9.140625" style="3" customWidth="1"/>
  </cols>
  <sheetData>
    <row r="1" spans="1:6" ht="13.5">
      <c r="A1" s="398" t="s">
        <v>0</v>
      </c>
      <c r="B1" s="398"/>
      <c r="C1" s="398"/>
      <c r="D1" s="1"/>
      <c r="E1" s="1"/>
      <c r="F1" s="2" t="s">
        <v>1</v>
      </c>
    </row>
    <row r="2" spans="1:7" ht="15">
      <c r="A2" s="397" t="s">
        <v>2</v>
      </c>
      <c r="B2" s="397"/>
      <c r="C2" s="397"/>
      <c r="D2" s="4"/>
      <c r="E2" s="4"/>
      <c r="F2" s="5" t="s">
        <v>3</v>
      </c>
      <c r="G2" s="5"/>
    </row>
    <row r="3" spans="1:6" ht="15">
      <c r="A3" s="397"/>
      <c r="B3" s="397"/>
      <c r="C3" s="397"/>
      <c r="D3" s="4"/>
      <c r="E3" s="4"/>
      <c r="F3" s="2" t="s">
        <v>4</v>
      </c>
    </row>
    <row r="4" spans="1:2" ht="11.25">
      <c r="A4" s="6" t="s">
        <v>5</v>
      </c>
      <c r="B4" s="6"/>
    </row>
    <row r="5" spans="1:2" ht="11.25">
      <c r="A5" s="399" t="s">
        <v>6</v>
      </c>
      <c r="B5" s="399"/>
    </row>
    <row r="7" spans="1:7" ht="17.25">
      <c r="A7" s="400" t="s">
        <v>7</v>
      </c>
      <c r="B7" s="400"/>
      <c r="C7" s="400"/>
      <c r="D7" s="400"/>
      <c r="E7" s="400"/>
      <c r="F7" s="400"/>
      <c r="G7" s="400"/>
    </row>
    <row r="8" spans="1:7" ht="16.5">
      <c r="A8" s="401" t="s">
        <v>8</v>
      </c>
      <c r="B8" s="401"/>
      <c r="C8" s="401"/>
      <c r="D8" s="401"/>
      <c r="E8" s="401"/>
      <c r="F8" s="401"/>
      <c r="G8" s="401"/>
    </row>
    <row r="9" spans="1:7" ht="33.75">
      <c r="A9" s="7" t="s">
        <v>9</v>
      </c>
      <c r="B9" s="8" t="s">
        <v>10</v>
      </c>
      <c r="C9" s="8" t="s">
        <v>11</v>
      </c>
      <c r="D9" s="9" t="s">
        <v>12</v>
      </c>
      <c r="E9" s="9" t="s">
        <v>13</v>
      </c>
      <c r="F9" s="9" t="s">
        <v>14</v>
      </c>
      <c r="G9" s="9" t="s">
        <v>15</v>
      </c>
    </row>
    <row r="10" spans="1:7" ht="11.25">
      <c r="A10" s="10" t="s">
        <v>16</v>
      </c>
      <c r="B10" s="11" t="s">
        <v>17</v>
      </c>
      <c r="C10" s="11" t="s">
        <v>18</v>
      </c>
      <c r="D10" s="12">
        <v>839548029520</v>
      </c>
      <c r="E10" s="12">
        <v>428258988644</v>
      </c>
      <c r="F10" s="13">
        <v>2477699889180</v>
      </c>
      <c r="G10" s="13">
        <v>1863325399702</v>
      </c>
    </row>
    <row r="11" spans="1:7" ht="11.25">
      <c r="A11" s="14" t="s">
        <v>19</v>
      </c>
      <c r="B11" s="15" t="s">
        <v>20</v>
      </c>
      <c r="C11" s="15"/>
      <c r="D11" s="16"/>
      <c r="E11" s="16"/>
      <c r="F11" s="17"/>
      <c r="G11" s="17"/>
    </row>
    <row r="12" spans="1:7" ht="22.5">
      <c r="A12" s="18" t="s">
        <v>21</v>
      </c>
      <c r="B12" s="19" t="s">
        <v>22</v>
      </c>
      <c r="C12" s="19"/>
      <c r="D12" s="20">
        <f>D10-D11</f>
        <v>839548029520</v>
      </c>
      <c r="E12" s="20">
        <f>E10-E11</f>
        <v>428258988644</v>
      </c>
      <c r="F12" s="20">
        <f>F10-F11</f>
        <v>2477699889180</v>
      </c>
      <c r="G12" s="20">
        <f>G10-G11</f>
        <v>1863325399702</v>
      </c>
    </row>
    <row r="13" spans="1:7" ht="11.25">
      <c r="A13" s="14" t="s">
        <v>23</v>
      </c>
      <c r="B13" s="15" t="s">
        <v>24</v>
      </c>
      <c r="C13" s="15" t="s">
        <v>25</v>
      </c>
      <c r="D13" s="16">
        <v>713962727761</v>
      </c>
      <c r="E13" s="16">
        <v>359196514574</v>
      </c>
      <c r="F13" s="17">
        <v>2135123400234</v>
      </c>
      <c r="G13" s="17">
        <v>1614003247792</v>
      </c>
    </row>
    <row r="14" spans="1:7" ht="22.5">
      <c r="A14" s="18" t="s">
        <v>26</v>
      </c>
      <c r="B14" s="19" t="s">
        <v>27</v>
      </c>
      <c r="C14" s="19"/>
      <c r="D14" s="20">
        <f>D12-D13</f>
        <v>125585301759</v>
      </c>
      <c r="E14" s="20">
        <f>E12-E13</f>
        <v>69062474070</v>
      </c>
      <c r="F14" s="20">
        <f>F12-F13</f>
        <v>342576488946</v>
      </c>
      <c r="G14" s="20">
        <f>G12-G13</f>
        <v>249322151910</v>
      </c>
    </row>
    <row r="15" spans="1:7" ht="11.25">
      <c r="A15" s="14" t="s">
        <v>28</v>
      </c>
      <c r="B15" s="15" t="s">
        <v>29</v>
      </c>
      <c r="C15" s="15" t="s">
        <v>30</v>
      </c>
      <c r="D15" s="16">
        <v>766612852</v>
      </c>
      <c r="E15" s="16">
        <v>685075620</v>
      </c>
      <c r="F15" s="21">
        <v>1255269214</v>
      </c>
      <c r="G15" s="21">
        <v>4282666523</v>
      </c>
    </row>
    <row r="16" spans="1:7" ht="11.25">
      <c r="A16" s="14" t="s">
        <v>31</v>
      </c>
      <c r="B16" s="15" t="s">
        <v>32</v>
      </c>
      <c r="C16" s="15" t="s">
        <v>33</v>
      </c>
      <c r="D16" s="16">
        <v>27521684901</v>
      </c>
      <c r="E16" s="16">
        <v>30019267542</v>
      </c>
      <c r="F16" s="21">
        <v>89639297870</v>
      </c>
      <c r="G16" s="21">
        <v>93783150406</v>
      </c>
    </row>
    <row r="17" spans="1:7" s="26" customFormat="1" ht="19.5" customHeight="1">
      <c r="A17" s="22" t="s">
        <v>34</v>
      </c>
      <c r="B17" s="23" t="s">
        <v>35</v>
      </c>
      <c r="C17" s="23"/>
      <c r="D17" s="24">
        <v>27513225249</v>
      </c>
      <c r="E17" s="24">
        <v>30002098119</v>
      </c>
      <c r="F17" s="25">
        <v>89612845157</v>
      </c>
      <c r="G17" s="25">
        <v>93741999884</v>
      </c>
    </row>
    <row r="18" spans="1:7" ht="19.5" customHeight="1">
      <c r="A18" s="14" t="s">
        <v>36</v>
      </c>
      <c r="B18" s="15" t="s">
        <v>37</v>
      </c>
      <c r="C18" s="15"/>
      <c r="D18" s="16">
        <v>995158391</v>
      </c>
      <c r="E18" s="16">
        <v>2794826406</v>
      </c>
      <c r="F18" s="21">
        <v>3012595210</v>
      </c>
      <c r="G18" s="21">
        <v>4737006456</v>
      </c>
    </row>
    <row r="19" spans="1:7" ht="19.5" customHeight="1">
      <c r="A19" s="14" t="s">
        <v>38</v>
      </c>
      <c r="B19" s="15" t="s">
        <v>39</v>
      </c>
      <c r="C19" s="15"/>
      <c r="D19" s="16">
        <v>53798654109</v>
      </c>
      <c r="E19" s="16">
        <v>29157786455</v>
      </c>
      <c r="F19" s="21">
        <v>162777651630</v>
      </c>
      <c r="G19" s="21">
        <v>113668338746</v>
      </c>
    </row>
    <row r="20" spans="1:9" ht="28.5" customHeight="1">
      <c r="A20" s="18" t="s">
        <v>40</v>
      </c>
      <c r="B20" s="19" t="s">
        <v>41</v>
      </c>
      <c r="C20" s="19"/>
      <c r="D20" s="27">
        <f>D14+(D15-D16)-(D18+D19)</f>
        <v>44036417210</v>
      </c>
      <c r="E20" s="27">
        <f>E14+(E15-E16)-(E18+E19)</f>
        <v>7775669287</v>
      </c>
      <c r="F20" s="27">
        <f>F14+(F15-F16)-(F18+F19)</f>
        <v>88402213450</v>
      </c>
      <c r="G20" s="27">
        <f>G14+(G15-G16)-(G18+G19)</f>
        <v>41416322825</v>
      </c>
      <c r="H20" s="28"/>
      <c r="I20" s="28"/>
    </row>
    <row r="21" spans="1:7" ht="19.5" customHeight="1">
      <c r="A21" s="14" t="s">
        <v>42</v>
      </c>
      <c r="B21" s="15" t="s">
        <v>43</v>
      </c>
      <c r="C21" s="15"/>
      <c r="D21" s="16">
        <v>467931719</v>
      </c>
      <c r="E21" s="16">
        <v>1185385431</v>
      </c>
      <c r="F21" s="21">
        <v>8427626084</v>
      </c>
      <c r="G21" s="21">
        <v>1460862436</v>
      </c>
    </row>
    <row r="22" spans="1:7" ht="19.5" customHeight="1">
      <c r="A22" s="14" t="s">
        <v>44</v>
      </c>
      <c r="B22" s="15" t="s">
        <v>45</v>
      </c>
      <c r="C22" s="15"/>
      <c r="D22" s="16">
        <v>1085088513</v>
      </c>
      <c r="E22" s="16">
        <v>1101882125</v>
      </c>
      <c r="F22" s="21">
        <v>4540965330</v>
      </c>
      <c r="G22" s="21">
        <v>2048419489</v>
      </c>
    </row>
    <row r="23" spans="1:7" ht="19.5" customHeight="1">
      <c r="A23" s="18" t="s">
        <v>46</v>
      </c>
      <c r="B23" s="19" t="s">
        <v>47</v>
      </c>
      <c r="C23" s="19"/>
      <c r="D23" s="27">
        <f>D21-D22</f>
        <v>-617156794</v>
      </c>
      <c r="E23" s="27">
        <f>E21-E22</f>
        <v>83503306</v>
      </c>
      <c r="F23" s="27">
        <f>F21-F22</f>
        <v>3886660754</v>
      </c>
      <c r="G23" s="27">
        <f>G21-G22</f>
        <v>-587557053</v>
      </c>
    </row>
    <row r="24" spans="1:7" ht="30" customHeight="1">
      <c r="A24" s="14" t="s">
        <v>48</v>
      </c>
      <c r="B24" s="15" t="s">
        <v>49</v>
      </c>
      <c r="C24" s="15"/>
      <c r="D24" s="16"/>
      <c r="E24" s="16"/>
      <c r="F24" s="21">
        <v>0</v>
      </c>
      <c r="G24" s="21">
        <v>0</v>
      </c>
    </row>
    <row r="25" spans="1:7" ht="25.5" customHeight="1">
      <c r="A25" s="18" t="s">
        <v>50</v>
      </c>
      <c r="B25" s="19" t="s">
        <v>51</v>
      </c>
      <c r="C25" s="19"/>
      <c r="D25" s="27">
        <f>D20+D23</f>
        <v>43419260416</v>
      </c>
      <c r="E25" s="27">
        <f>E20+E23</f>
        <v>7859172593</v>
      </c>
      <c r="F25" s="27">
        <f>F20+F23</f>
        <v>92288874204</v>
      </c>
      <c r="G25" s="27">
        <f>G20+G23</f>
        <v>40828765772</v>
      </c>
    </row>
    <row r="26" spans="1:7" ht="19.5" customHeight="1">
      <c r="A26" s="14" t="s">
        <v>52</v>
      </c>
      <c r="B26" s="15" t="s">
        <v>53</v>
      </c>
      <c r="C26" s="15" t="s">
        <v>54</v>
      </c>
      <c r="D26" s="16">
        <v>9553337292</v>
      </c>
      <c r="E26" s="16">
        <v>1964793148</v>
      </c>
      <c r="F26" s="21">
        <v>20391904142</v>
      </c>
      <c r="G26" s="21">
        <v>10408596427</v>
      </c>
    </row>
    <row r="27" spans="1:7" ht="19.5" customHeight="1">
      <c r="A27" s="14" t="s">
        <v>55</v>
      </c>
      <c r="B27" s="15" t="s">
        <v>56</v>
      </c>
      <c r="C27" s="15" t="s">
        <v>57</v>
      </c>
      <c r="D27" s="16"/>
      <c r="E27" s="16"/>
      <c r="F27" s="21">
        <v>0</v>
      </c>
      <c r="G27" s="21">
        <v>0</v>
      </c>
    </row>
    <row r="28" spans="1:9" ht="32.25" customHeight="1">
      <c r="A28" s="18" t="s">
        <v>58</v>
      </c>
      <c r="B28" s="19" t="s">
        <v>59</v>
      </c>
      <c r="C28" s="19"/>
      <c r="D28" s="27">
        <f>D25-D26-D27</f>
        <v>33865923124</v>
      </c>
      <c r="E28" s="27">
        <f>E25-E26-E27</f>
        <v>5894379445</v>
      </c>
      <c r="F28" s="27">
        <f>F25-F26-F27</f>
        <v>71896970062</v>
      </c>
      <c r="G28" s="27">
        <f>G25-G26-G27</f>
        <v>30420169345</v>
      </c>
      <c r="H28" s="28"/>
      <c r="I28" s="28"/>
    </row>
    <row r="29" spans="1:10" ht="25.5" customHeight="1">
      <c r="A29" s="14" t="s">
        <v>60</v>
      </c>
      <c r="B29" s="15" t="s">
        <v>61</v>
      </c>
      <c r="C29" s="15"/>
      <c r="D29" s="16"/>
      <c r="E29" s="16"/>
      <c r="F29" s="21">
        <v>0</v>
      </c>
      <c r="G29" s="21">
        <v>0</v>
      </c>
      <c r="J29" s="2">
        <v>33865923124</v>
      </c>
    </row>
    <row r="30" spans="1:11" ht="28.5" customHeight="1">
      <c r="A30" s="14" t="s">
        <v>62</v>
      </c>
      <c r="B30" s="15" t="s">
        <v>63</v>
      </c>
      <c r="C30" s="15"/>
      <c r="D30" s="16"/>
      <c r="E30" s="16"/>
      <c r="F30" s="21">
        <v>0</v>
      </c>
      <c r="G30" s="21">
        <v>0</v>
      </c>
      <c r="J30" s="2">
        <v>5894379445</v>
      </c>
      <c r="K30" s="417">
        <f>J29/J30</f>
        <v>5.745460305024527</v>
      </c>
    </row>
    <row r="31" spans="1:7" ht="19.5" customHeight="1">
      <c r="A31" s="29" t="s">
        <v>64</v>
      </c>
      <c r="B31" s="30" t="s">
        <v>65</v>
      </c>
      <c r="C31" s="30"/>
      <c r="D31" s="31"/>
      <c r="E31" s="31"/>
      <c r="F31" s="32"/>
      <c r="G31" s="32"/>
    </row>
    <row r="32" spans="1:6" ht="22.5" customHeight="1">
      <c r="A32" s="33"/>
      <c r="C32" s="34"/>
      <c r="D32" s="35"/>
      <c r="E32" s="33" t="s">
        <v>66</v>
      </c>
      <c r="F32" s="36"/>
    </row>
    <row r="33" spans="1:7" ht="15">
      <c r="A33" s="397" t="s">
        <v>67</v>
      </c>
      <c r="B33" s="397"/>
      <c r="C33" s="397"/>
      <c r="D33" s="397"/>
      <c r="E33" s="397"/>
      <c r="F33" s="397"/>
      <c r="G33" s="397"/>
    </row>
    <row r="34" spans="1:7" ht="15">
      <c r="A34" s="37"/>
      <c r="B34" s="38"/>
      <c r="C34" s="38"/>
      <c r="D34" s="4"/>
      <c r="E34" s="4"/>
      <c r="F34" s="4"/>
      <c r="G34" s="4"/>
    </row>
    <row r="35" spans="1:7" ht="15">
      <c r="A35" s="37"/>
      <c r="B35" s="38"/>
      <c r="C35" s="38"/>
      <c r="D35" s="4"/>
      <c r="E35" s="4"/>
      <c r="F35" s="4"/>
      <c r="G35" s="4"/>
    </row>
    <row r="36" spans="1:7" ht="15">
      <c r="A36" s="37"/>
      <c r="B36" s="38"/>
      <c r="C36" s="38"/>
      <c r="D36" s="4"/>
      <c r="E36" s="4"/>
      <c r="F36" s="4"/>
      <c r="G36" s="4"/>
    </row>
    <row r="37" spans="1:7" ht="11.25">
      <c r="A37" s="39"/>
      <c r="B37" s="39"/>
      <c r="C37" s="39"/>
      <c r="D37" s="40"/>
      <c r="E37" s="40"/>
      <c r="F37" s="40"/>
      <c r="G37" s="40"/>
    </row>
    <row r="38" spans="1:7" ht="15">
      <c r="A38" s="397" t="s">
        <v>68</v>
      </c>
      <c r="B38" s="397"/>
      <c r="C38" s="397"/>
      <c r="D38" s="397"/>
      <c r="E38" s="397"/>
      <c r="F38" s="397"/>
      <c r="G38" s="397"/>
    </row>
  </sheetData>
  <sheetProtection/>
  <mergeCells count="7">
    <mergeCell ref="A38:G38"/>
    <mergeCell ref="A1:C1"/>
    <mergeCell ref="A2:C3"/>
    <mergeCell ref="A5:B5"/>
    <mergeCell ref="A7:G7"/>
    <mergeCell ref="A8:G8"/>
    <mergeCell ref="A33:G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0333663622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HoangHuy Computer</dc:creator>
  <cp:keywords/>
  <dc:description/>
  <cp:lastModifiedBy>Hoai</cp:lastModifiedBy>
  <cp:lastPrinted>2014-10-18T04:52:29Z</cp:lastPrinted>
  <dcterms:created xsi:type="dcterms:W3CDTF">2014-10-17T08:02:52Z</dcterms:created>
  <dcterms:modified xsi:type="dcterms:W3CDTF">2014-10-19T03:08:58Z</dcterms:modified>
  <cp:category/>
  <cp:version/>
  <cp:contentType/>
  <cp:contentStatus/>
</cp:coreProperties>
</file>